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カスハラ対応一覧" sheetId="1" state="visible" r:id="rId3"/>
    <sheet name="エスカレーション判断" sheetId="2" state="visible" r:id="rId4"/>
    <sheet name="証拠保全管理" sheetId="3" state="visible" r:id="rId5"/>
    <sheet name="担当者保護対応" sheetId="4" state="visible" r:id="rId6"/>
    <sheet name="管理職報告管理" sheetId="5" state="visible" r:id="rId7"/>
    <sheet name="再発防止管理" sheetId="6" state="visible" r:id="rId8"/>
    <sheet name="ステータス一覧" sheetId="7" state="visible" r:id="rId9"/>
    <sheet name="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<sst xmlns="http://schemas.openxmlformats.org/spreadsheetml/2006/main" count="320" uniqueCount="252">
  <si>
    <t xml:space="preserve">カスハラ対応一覧</t>
  </si>
  <si>
    <r>
      <rPr>
        <i val="true"/>
        <sz val="9"/>
        <color rgb="FF475569"/>
        <rFont val="Noto Sans CJK SC"/>
        <family val="2"/>
      </rPr>
      <t xml:space="preserve">事案ごとに</t>
    </r>
    <r>
      <rPr>
        <i val="true"/>
        <sz val="9"/>
        <color rgb="FF475569"/>
        <rFont val="Yu Gothic"/>
        <family val="0"/>
        <charset val="1"/>
      </rPr>
      <t xml:space="preserve">1</t>
    </r>
    <r>
      <rPr>
        <i val="true"/>
        <sz val="9"/>
        <color rgb="FF475569"/>
        <rFont val="Noto Sans CJK SC"/>
        <family val="2"/>
      </rPr>
      <t xml:space="preserve">行で記録。管理番号は他シートとの紐づけに使用します。</t>
    </r>
  </si>
  <si>
    <t xml:space="preserve">管理番号</t>
  </si>
  <si>
    <t xml:space="preserve">受付日</t>
  </si>
  <si>
    <t xml:space="preserve">発生日</t>
  </si>
  <si>
    <t xml:space="preserve">発生時刻</t>
  </si>
  <si>
    <r>
      <rPr>
        <b val="true"/>
        <sz val="10"/>
        <color rgb="FF1F2A44"/>
        <rFont val="Noto Sans CJK SC"/>
        <family val="2"/>
      </rPr>
      <t xml:space="preserve">連続対応時間</t>
    </r>
    <r>
      <rPr>
        <b val="true"/>
        <sz val="10"/>
        <color rgb="FF1F2A44"/>
        <rFont val="Yu Gothic"/>
        <family val="0"/>
        <charset val="1"/>
      </rPr>
      <t xml:space="preserve">(</t>
    </r>
    <r>
      <rPr>
        <b val="true"/>
        <sz val="10"/>
        <color rgb="FF1F2A44"/>
        <rFont val="Noto Sans CJK SC"/>
        <family val="2"/>
      </rPr>
      <t xml:space="preserve">分</t>
    </r>
    <r>
      <rPr>
        <b val="true"/>
        <sz val="10"/>
        <color rgb="FF1F2A44"/>
        <rFont val="Yu Gothic"/>
        <family val="0"/>
        <charset val="1"/>
      </rPr>
      <t xml:space="preserve">)</t>
    </r>
  </si>
  <si>
    <t xml:space="preserve">発生場所</t>
  </si>
  <si>
    <t xml:space="preserve">対応チャネル</t>
  </si>
  <si>
    <t xml:space="preserve">相手方区分</t>
  </si>
  <si>
    <t xml:space="preserve">相手方</t>
  </si>
  <si>
    <t xml:space="preserve">対応担当者</t>
  </si>
  <si>
    <t xml:space="preserve">同席者</t>
  </si>
  <si>
    <t xml:space="preserve">要求概要</t>
  </si>
  <si>
    <t xml:space="preserve">暴言・脅迫</t>
  </si>
  <si>
    <t xml:space="preserve">長時間拘束</t>
  </si>
  <si>
    <t xml:space="preserve">金銭・特別要求</t>
  </si>
  <si>
    <t xml:space="preserve">謝罪要求</t>
  </si>
  <si>
    <r>
      <rPr>
        <b val="true"/>
        <sz val="10"/>
        <color rgb="FF1F2A44"/>
        <rFont val="Yu Gothic"/>
        <family val="0"/>
        <charset val="1"/>
      </rPr>
      <t xml:space="preserve">SNS</t>
    </r>
    <r>
      <rPr>
        <b val="true"/>
        <sz val="10"/>
        <color rgb="FF1F2A44"/>
        <rFont val="Noto Sans CJK SC"/>
        <family val="2"/>
      </rPr>
      <t xml:space="preserve">圧力</t>
    </r>
  </si>
  <si>
    <t xml:space="preserve">個人攻撃</t>
  </si>
  <si>
    <t xml:space="preserve">緊急性</t>
  </si>
  <si>
    <t xml:space="preserve">ステータス</t>
  </si>
  <si>
    <t xml:space="preserve">担当部門</t>
  </si>
  <si>
    <t xml:space="preserve">フォロー期限</t>
  </si>
  <si>
    <t xml:space="preserve">完了日</t>
  </si>
  <si>
    <t xml:space="preserve">エスカレ要否</t>
  </si>
  <si>
    <t xml:space="preserve">期限超過</t>
  </si>
  <si>
    <t xml:space="preserve">備考</t>
  </si>
  <si>
    <t xml:space="preserve">CH-2026-001</t>
  </si>
  <si>
    <t xml:space="preserve">2026/05/26</t>
  </si>
  <si>
    <t xml:space="preserve">2026/05/25</t>
  </si>
  <si>
    <t xml:space="preserve">14:30</t>
  </si>
  <si>
    <t xml:space="preserve">○○店店頭</t>
  </si>
  <si>
    <t xml:space="preserve">店頭</t>
  </si>
  <si>
    <t xml:space="preserve">個人</t>
  </si>
  <si>
    <t xml:space="preserve">○○様（個人顧客）</t>
  </si>
  <si>
    <t xml:space="preserve">○○課 ○○</t>
  </si>
  <si>
    <t xml:space="preserve">店長 ○○</t>
  </si>
  <si>
    <t xml:space="preserve">返金、謝罪文掲示、慰謝料</t>
  </si>
  <si>
    <t xml:space="preserve">有</t>
  </si>
  <si>
    <t xml:space="preserve">無</t>
  </si>
  <si>
    <t xml:space="preserve">高</t>
  </si>
  <si>
    <t xml:space="preserve">対応方針検討中</t>
  </si>
  <si>
    <t xml:space="preserve">法務</t>
  </si>
  <si>
    <t xml:space="preserve">2026/06/05</t>
  </si>
  <si>
    <r>
      <rPr>
        <b val="true"/>
        <sz val="11"/>
        <color rgb="FF1F2A44"/>
        <rFont val="Noto Sans CJK SC"/>
        <family val="2"/>
      </rPr>
      <t xml:space="preserve">【</t>
    </r>
    <r>
      <rPr>
        <b val="true"/>
        <sz val="11"/>
        <color rgb="FF1F2A44"/>
        <rFont val="Yu Gothic"/>
        <family val="0"/>
        <charset val="1"/>
      </rPr>
      <t xml:space="preserve">KPI</t>
    </r>
    <r>
      <rPr>
        <b val="true"/>
        <sz val="11"/>
        <color rgb="FF1F2A44"/>
        <rFont val="Noto Sans CJK SC"/>
        <family val="2"/>
      </rPr>
      <t xml:space="preserve">】</t>
    </r>
  </si>
  <si>
    <t xml:space="preserve">総事案数</t>
  </si>
  <si>
    <t xml:space="preserve">エスカレ要件数</t>
  </si>
  <si>
    <t xml:space="preserve">対応終了件数</t>
  </si>
  <si>
    <t xml:space="preserve">期限超過件数</t>
  </si>
  <si>
    <t xml:space="preserve">緊急性「高」件数</t>
  </si>
  <si>
    <t xml:space="preserve">対応完了率</t>
  </si>
  <si>
    <t xml:space="preserve">エスカレーション判断</t>
  </si>
  <si>
    <r>
      <rPr>
        <i val="true"/>
        <sz val="9"/>
        <color rgb="FF475569"/>
        <rFont val="Noto Sans CJK SC"/>
        <family val="2"/>
      </rPr>
      <t xml:space="preserve">事案ごとの共有先・判断履歴を記録。管理番号でシート</t>
    </r>
    <r>
      <rPr>
        <i val="true"/>
        <sz val="9"/>
        <color rgb="FF475569"/>
        <rFont val="Yu Gothic"/>
        <family val="0"/>
        <charset val="1"/>
      </rPr>
      <t xml:space="preserve">1</t>
    </r>
    <r>
      <rPr>
        <i val="true"/>
        <sz val="9"/>
        <color rgb="FF475569"/>
        <rFont val="Noto Sans CJK SC"/>
        <family val="2"/>
      </rPr>
      <t xml:space="preserve">と連携。</t>
    </r>
  </si>
  <si>
    <t xml:space="preserve">判断日</t>
  </si>
  <si>
    <t xml:space="preserve">判断者</t>
  </si>
  <si>
    <t xml:space="preserve">上長報告</t>
  </si>
  <si>
    <t xml:space="preserve">法務共有</t>
  </si>
  <si>
    <t xml:space="preserve">人事共有</t>
  </si>
  <si>
    <t xml:space="preserve">コンプラ共有</t>
  </si>
  <si>
    <t xml:space="preserve">総務・警備</t>
  </si>
  <si>
    <t xml:space="preserve">外部専門家相談</t>
  </si>
  <si>
    <t xml:space="preserve">警察相談</t>
  </si>
  <si>
    <t xml:space="preserve">判断根拠</t>
  </si>
  <si>
    <t xml:space="preserve">共有後の指示</t>
  </si>
  <si>
    <t xml:space="preserve">未報告フラグ</t>
  </si>
  <si>
    <t xml:space="preserve">○○課長</t>
  </si>
  <si>
    <t xml:space="preserve">済</t>
  </si>
  <si>
    <t xml:space="preserve">未</t>
  </si>
  <si>
    <t xml:space="preserve">不要</t>
  </si>
  <si>
    <t xml:space="preserve">検討中</t>
  </si>
  <si>
    <t xml:space="preserve">暴言・長時間拘束・金銭要求あり</t>
  </si>
  <si>
    <t xml:space="preserve">窓口一本化、担当者交代の検討</t>
  </si>
  <si>
    <t xml:space="preserve">上長未報告件数</t>
  </si>
  <si>
    <t xml:space="preserve">法務未共有件数</t>
  </si>
  <si>
    <t xml:space="preserve">人事未共有件数</t>
  </si>
  <si>
    <t xml:space="preserve">コンプラ未共有件数</t>
  </si>
  <si>
    <t xml:space="preserve">共有未了合計</t>
  </si>
  <si>
    <t xml:space="preserve">証拠保全管理</t>
  </si>
  <si>
    <t xml:space="preserve">事案ごとの証拠の種類・保全状況・保管場所を管理。</t>
  </si>
  <si>
    <t xml:space="preserve">証拠種類</t>
  </si>
  <si>
    <t xml:space="preserve">保全状況</t>
  </si>
  <si>
    <t xml:space="preserve">保管場所</t>
  </si>
  <si>
    <t xml:space="preserve">保管担当</t>
  </si>
  <si>
    <t xml:space="preserve">保存期限</t>
  </si>
  <si>
    <t xml:space="preserve">期限超過判定</t>
  </si>
  <si>
    <t xml:space="preserve">メール</t>
  </si>
  <si>
    <t xml:space="preserve">完了</t>
  </si>
  <si>
    <r>
      <rPr>
        <sz val="10"/>
        <color rgb="FF0F172A"/>
        <rFont val="Noto Sans CJK SC"/>
        <family val="2"/>
      </rPr>
      <t xml:space="preserve">共有フォルダ </t>
    </r>
    <r>
      <rPr>
        <sz val="10"/>
        <color rgb="FF0F172A"/>
        <rFont val="Yu Gothic"/>
        <family val="0"/>
        <charset val="1"/>
      </rPr>
      <t xml:space="preserve">/case2026/CH-001</t>
    </r>
  </si>
  <si>
    <t xml:space="preserve">2027/05/26</t>
  </si>
  <si>
    <t xml:space="preserve">通話録音</t>
  </si>
  <si>
    <t xml:space="preserve">作業中</t>
  </si>
  <si>
    <r>
      <rPr>
        <sz val="10"/>
        <color rgb="FF0F172A"/>
        <rFont val="Yu Gothic"/>
        <family val="0"/>
        <charset val="1"/>
      </rPr>
      <t xml:space="preserve">CRM</t>
    </r>
    <r>
      <rPr>
        <sz val="10"/>
        <color rgb="FF0F172A"/>
        <rFont val="Noto Sans CJK SC"/>
        <family val="2"/>
      </rPr>
      <t xml:space="preserve">録音システム</t>
    </r>
  </si>
  <si>
    <t xml:space="preserve">防犯カメラ</t>
  </si>
  <si>
    <t xml:space="preserve">未着手</t>
  </si>
  <si>
    <t xml:space="preserve">店舗サーバ</t>
  </si>
  <si>
    <t xml:space="preserve">証拠保全未完了件数</t>
  </si>
  <si>
    <t xml:space="preserve">保存期限超過件数</t>
  </si>
  <si>
    <t xml:space="preserve">完了件数</t>
  </si>
  <si>
    <t xml:space="preserve">担当者保護対応</t>
  </si>
  <si>
    <t xml:space="preserve">カスハラ事案の対応者保護・接触回避・面談記録。</t>
  </si>
  <si>
    <t xml:space="preserve">対象担当者</t>
  </si>
  <si>
    <t xml:space="preserve">心理的負担</t>
  </si>
  <si>
    <t xml:space="preserve">接触回避</t>
  </si>
  <si>
    <t xml:space="preserve">窓口変更</t>
  </si>
  <si>
    <t xml:space="preserve">業務調整</t>
  </si>
  <si>
    <t xml:space="preserve">産業医面談</t>
  </si>
  <si>
    <t xml:space="preserve">人事面談</t>
  </si>
  <si>
    <t xml:space="preserve">担当者意向</t>
  </si>
  <si>
    <t xml:space="preserve">フォロー予定日</t>
  </si>
  <si>
    <t xml:space="preserve">保護対応要否</t>
  </si>
  <si>
    <t xml:space="preserve">要</t>
  </si>
  <si>
    <t xml:space="preserve">予定</t>
  </si>
  <si>
    <t xml:space="preserve">継続</t>
  </si>
  <si>
    <t xml:space="preserve">2026/06/10</t>
  </si>
  <si>
    <t xml:space="preserve">保護対応要件数</t>
  </si>
  <si>
    <t xml:space="preserve">心理的負担「高」件数</t>
  </si>
  <si>
    <t xml:space="preserve">産業医面談未了件数</t>
  </si>
  <si>
    <t xml:space="preserve">管理職報告管理</t>
  </si>
  <si>
    <t xml:space="preserve">現場→管理職→上位層へのエスカレーション報告履歴を管理。</t>
  </si>
  <si>
    <t xml:space="preserve">報告日</t>
  </si>
  <si>
    <t xml:space="preserve">報告者</t>
  </si>
  <si>
    <t xml:space="preserve">報告先</t>
  </si>
  <si>
    <t xml:space="preserve">報告方法</t>
  </si>
  <si>
    <t xml:space="preserve">報告書添付</t>
  </si>
  <si>
    <t xml:space="preserve">上長承認</t>
  </si>
  <si>
    <t xml:space="preserve">上長コメント</t>
  </si>
  <si>
    <t xml:space="preserve">上位エスカレ</t>
  </si>
  <si>
    <t xml:space="preserve">書面</t>
  </si>
  <si>
    <t xml:space="preserve">あり</t>
  </si>
  <si>
    <t xml:space="preserve">法務へエスカレ指示、窓口一本化を承認</t>
  </si>
  <si>
    <t xml:space="preserve">管理職報告未了件数</t>
  </si>
  <si>
    <t xml:space="preserve">上位エスカレ要件数</t>
  </si>
  <si>
    <t xml:space="preserve">書面報告件数</t>
  </si>
  <si>
    <t xml:space="preserve">再発防止管理</t>
  </si>
  <si>
    <t xml:space="preserve">事案ごとの再発防止策・進捗・効果確認を管理。</t>
  </si>
  <si>
    <t xml:space="preserve">再発防止策</t>
  </si>
  <si>
    <t xml:space="preserve">実施担当</t>
  </si>
  <si>
    <t xml:space="preserve">実施期限</t>
  </si>
  <si>
    <t xml:space="preserve">進捗</t>
  </si>
  <si>
    <t xml:space="preserve">効果確認</t>
  </si>
  <si>
    <t xml:space="preserve">カスハラ対応マニュアル改定</t>
  </si>
  <si>
    <t xml:space="preserve">○○課</t>
  </si>
  <si>
    <t xml:space="preserve">2026/07/31</t>
  </si>
  <si>
    <t xml:space="preserve">着手中</t>
  </si>
  <si>
    <t xml:space="preserve">店舗管理職向け研修実施</t>
  </si>
  <si>
    <t xml:space="preserve">人事課</t>
  </si>
  <si>
    <t xml:space="preserve">2026/08/31</t>
  </si>
  <si>
    <t xml:space="preserve">窓口一本化ルール周知</t>
  </si>
  <si>
    <t xml:space="preserve">2026/06/30</t>
  </si>
  <si>
    <t xml:space="preserve">再発防止策 件数</t>
  </si>
  <si>
    <t xml:space="preserve">未着手件数</t>
  </si>
  <si>
    <t xml:space="preserve">着手中件数</t>
  </si>
  <si>
    <t xml:space="preserve">効果確認済件数</t>
  </si>
  <si>
    <t xml:space="preserve">ステータス一覧</t>
  </si>
  <si>
    <t xml:space="preserve">各シートのドロップダウンで使用するステータスマスター。</t>
  </si>
  <si>
    <t xml:space="preserve">意味</t>
  </si>
  <si>
    <t xml:space="preserve">次に行うこと</t>
  </si>
  <si>
    <t xml:space="preserve">記録しておくべきこと</t>
  </si>
  <si>
    <t xml:space="preserve">受付</t>
  </si>
  <si>
    <t xml:space="preserve">事案を確認し、記録を開始した状態</t>
  </si>
  <si>
    <t xml:space="preserve">事実確認、上長報告の要否判断</t>
  </si>
  <si>
    <t xml:space="preserve">受付日、対応者、初動メモ</t>
  </si>
  <si>
    <t xml:space="preserve">事実確認中</t>
  </si>
  <si>
    <t xml:space="preserve">関係者・証拠の確認を進めている</t>
  </si>
  <si>
    <t xml:space="preserve">同席者ヒアリング、証拠保全</t>
  </si>
  <si>
    <t xml:space="preserve">確認担当、確認内容、未確認事項</t>
  </si>
  <si>
    <t xml:space="preserve">上長報告済み</t>
  </si>
  <si>
    <t xml:space="preserve">上長への一次報告が完了</t>
  </si>
  <si>
    <t xml:space="preserve">関係部署共有の要否判断</t>
  </si>
  <si>
    <t xml:space="preserve">報告日、報告方法、上長コメント</t>
  </si>
  <si>
    <t xml:space="preserve">法務共有済み</t>
  </si>
  <si>
    <t xml:space="preserve">法務への共有が完了</t>
  </si>
  <si>
    <t xml:space="preserve">法的観点での助言、対応方針整理</t>
  </si>
  <si>
    <t xml:space="preserve">共有日、共有内容、法務助言</t>
  </si>
  <si>
    <t xml:space="preserve">人事共有済み</t>
  </si>
  <si>
    <t xml:space="preserve">人事への共有が完了</t>
  </si>
  <si>
    <t xml:space="preserve">担当者保護、産業医連携の検討</t>
  </si>
  <si>
    <t xml:space="preserve">共有日、担当者の状況</t>
  </si>
  <si>
    <t xml:space="preserve">コンプライアンス確認中</t>
  </si>
  <si>
    <t xml:space="preserve">社内規程との整合を確認中</t>
  </si>
  <si>
    <t xml:space="preserve">社内規程・行動規範の確認</t>
  </si>
  <si>
    <t xml:space="preserve">確認担当、対象規程</t>
  </si>
  <si>
    <t xml:space="preserve">証拠保全中</t>
  </si>
  <si>
    <t xml:space="preserve">証拠の収集・保管を進めている</t>
  </si>
  <si>
    <t xml:space="preserve">保管場所の確定、削除リスクの抑止</t>
  </si>
  <si>
    <t xml:space="preserve">証拠の種類、保管場所、担当</t>
  </si>
  <si>
    <t xml:space="preserve">会社としての回答方針を整理中</t>
  </si>
  <si>
    <t xml:space="preserve">回答案作成、関係部署合意</t>
  </si>
  <si>
    <t xml:space="preserve">検討案、判断根拠</t>
  </si>
  <si>
    <t xml:space="preserve">窓口一本化済み</t>
  </si>
  <si>
    <t xml:space="preserve">窓口を会社側で集約済み</t>
  </si>
  <si>
    <t xml:space="preserve">関係者周知、相手方への通知</t>
  </si>
  <si>
    <t xml:space="preserve">窓口担当、運用ルール</t>
  </si>
  <si>
    <t xml:space="preserve">担当者保護対応中</t>
  </si>
  <si>
    <t xml:space="preserve">担当者の業務調整・接触回避中</t>
  </si>
  <si>
    <t xml:space="preserve">本人面談、業務調整、産業医相談</t>
  </si>
  <si>
    <t xml:space="preserve">対応内容、本人意向</t>
  </si>
  <si>
    <t xml:space="preserve">相手方対応中</t>
  </si>
  <si>
    <t xml:space="preserve">相手方への回答・連絡対応中</t>
  </si>
  <si>
    <t xml:space="preserve">回答内容の社内承認、履歴管理</t>
  </si>
  <si>
    <t xml:space="preserve">回答方法、回答日、内容</t>
  </si>
  <si>
    <t xml:space="preserve">対応終了</t>
  </si>
  <si>
    <t xml:space="preserve">会社として一連の対応が完了</t>
  </si>
  <si>
    <t xml:space="preserve">対応記録の確定、再発防止策の検討</t>
  </si>
  <si>
    <t xml:space="preserve">終了日、最終判断、未了事項</t>
  </si>
  <si>
    <t xml:space="preserve">継続監視</t>
  </si>
  <si>
    <t xml:space="preserve">再発・追加要求の可能性を見守る</t>
  </si>
  <si>
    <t xml:space="preserve">定期的なステータス確認</t>
  </si>
  <si>
    <t xml:space="preserve">監視期間、確認担当</t>
  </si>
  <si>
    <t xml:space="preserve">再発防止策実施中</t>
  </si>
  <si>
    <t xml:space="preserve">対応終了後の改善策を実施中</t>
  </si>
  <si>
    <t xml:space="preserve">マニュアル改定、研修、効果確認</t>
  </si>
  <si>
    <t xml:space="preserve">施策内容、担当、期限</t>
  </si>
  <si>
    <t xml:space="preserve">使い方</t>
  </si>
  <si>
    <t xml:space="preserve">エスカレーション判断表の運用ガイド</t>
  </si>
  <si>
    <r>
      <rPr>
        <b val="true"/>
        <sz val="11"/>
        <color rgb="FF1F2A44"/>
        <rFont val="Yu Gothic"/>
        <family val="0"/>
        <charset val="1"/>
      </rPr>
      <t xml:space="preserve">1. </t>
    </r>
    <r>
      <rPr>
        <b val="true"/>
        <sz val="11"/>
        <color rgb="FF1F2A44"/>
        <rFont val="Noto Sans CJK SC"/>
        <family val="2"/>
      </rPr>
      <t xml:space="preserve">シート構成</t>
    </r>
  </si>
  <si>
    <r>
      <rPr>
        <sz val="10"/>
        <color rgb="FF0F172A"/>
        <rFont val="Noto Sans CJK SC"/>
        <family val="2"/>
      </rPr>
      <t xml:space="preserve">事案ごとに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行で登録。管理番号を他シートと連携させます。</t>
    </r>
  </si>
  <si>
    <t xml:space="preserve">事案ごとの共有先・判断履歴を管理。</t>
  </si>
  <si>
    <t xml:space="preserve">事案ごとの証拠の種類・保全状況を管理。</t>
  </si>
  <si>
    <t xml:space="preserve">事案ごとの担当者保護・面談記録を管理。</t>
  </si>
  <si>
    <t xml:space="preserve">現場→管理職→上位層への報告履歴を管理。</t>
  </si>
  <si>
    <t xml:space="preserve">事案ごとの再発防止策・進捗を管理。</t>
  </si>
  <si>
    <t xml:space="preserve">ドロップダウンで使用するステータスマスター。</t>
  </si>
  <si>
    <r>
      <rPr>
        <b val="true"/>
        <sz val="11"/>
        <color rgb="FF1F2A44"/>
        <rFont val="Yu Gothic"/>
        <family val="0"/>
        <charset val="1"/>
      </rPr>
      <t xml:space="preserve">2. </t>
    </r>
    <r>
      <rPr>
        <b val="true"/>
        <sz val="11"/>
        <color rgb="FF1F2A44"/>
        <rFont val="Noto Sans CJK SC"/>
        <family val="2"/>
      </rPr>
      <t xml:space="preserve">入力ルール</t>
    </r>
  </si>
  <si>
    <r>
      <rPr>
        <sz val="10"/>
        <color rgb="FF0F172A"/>
        <rFont val="Noto Sans CJK SC"/>
        <family val="2"/>
      </rPr>
      <t xml:space="preserve">「</t>
    </r>
    <r>
      <rPr>
        <sz val="10"/>
        <color rgb="FF0F172A"/>
        <rFont val="Yu Gothic"/>
        <family val="0"/>
        <charset val="1"/>
      </rPr>
      <t xml:space="preserve">CH-YYYY-001</t>
    </r>
    <r>
      <rPr>
        <sz val="10"/>
        <color rgb="FF0F172A"/>
        <rFont val="Noto Sans CJK SC"/>
        <family val="2"/>
      </rPr>
      <t xml:space="preserve">」形式を推奨。全シート共通で使います。</t>
    </r>
  </si>
  <si>
    <t xml:space="preserve">日付</t>
  </si>
  <si>
    <r>
      <rPr>
        <sz val="10"/>
        <color rgb="FF0F172A"/>
        <rFont val="Yu Gothic"/>
        <family val="0"/>
        <charset val="1"/>
      </rPr>
      <t xml:space="preserve">YYYY/MM/DD</t>
    </r>
    <r>
      <rPr>
        <sz val="10"/>
        <color rgb="FF0F172A"/>
        <rFont val="Noto Sans CJK SC"/>
        <family val="2"/>
      </rPr>
      <t xml:space="preserve">形式で入力。期限超過判定が自動計算されます。</t>
    </r>
  </si>
  <si>
    <r>
      <rPr>
        <sz val="10"/>
        <color rgb="FF0F172A"/>
        <rFont val="Noto Sans CJK SC"/>
        <family val="2"/>
      </rPr>
      <t xml:space="preserve">「有</t>
    </r>
    <r>
      <rPr>
        <sz val="10"/>
        <color rgb="FF0F172A"/>
        <rFont val="Yu Gothic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無」項目</t>
    </r>
  </si>
  <si>
    <t xml:space="preserve">初動で断定せず、確認できた範囲で記入。後から修正可。</t>
  </si>
  <si>
    <t xml:space="preserve">ドロップダウンから選択。複数該当の場合は最も進んだものを選択。</t>
  </si>
  <si>
    <r>
      <rPr>
        <b val="true"/>
        <sz val="11"/>
        <color rgb="FF1F2A44"/>
        <rFont val="Yu Gothic"/>
        <family val="0"/>
        <charset val="1"/>
      </rPr>
      <t xml:space="preserve">3. </t>
    </r>
    <r>
      <rPr>
        <b val="true"/>
        <sz val="11"/>
        <color rgb="FF1F2A44"/>
        <rFont val="Noto Sans CJK SC"/>
        <family val="2"/>
      </rPr>
      <t xml:space="preserve">自動計算項目</t>
    </r>
  </si>
  <si>
    <r>
      <rPr>
        <sz val="10"/>
        <color rgb="FF0F172A"/>
        <rFont val="Noto Sans CJK SC"/>
        <family val="2"/>
      </rPr>
      <t xml:space="preserve">暴言・脅迫・長時間拘束・金銭要求・</t>
    </r>
    <r>
      <rPr>
        <sz val="10"/>
        <color rgb="FF0F172A"/>
        <rFont val="Yu Gothic"/>
        <family val="0"/>
        <charset val="1"/>
      </rPr>
      <t xml:space="preserve">SNS</t>
    </r>
    <r>
      <rPr>
        <sz val="10"/>
        <color rgb="FF0F172A"/>
        <rFont val="Noto Sans CJK SC"/>
        <family val="2"/>
      </rPr>
      <t xml:space="preserve">圧力・個人攻撃のいずれかが「有」なら「要」。</t>
    </r>
  </si>
  <si>
    <t xml:space="preserve">フォロー期限が過去かつ完了日が空欄なら「超過」。</t>
  </si>
  <si>
    <t xml:space="preserve">心理的負担「高」または接触回避「要」なら「要対応」。</t>
  </si>
  <si>
    <t xml:space="preserve">上長報告が「未」なら「要報告」。</t>
  </si>
  <si>
    <r>
      <rPr>
        <b val="true"/>
        <sz val="11"/>
        <color rgb="FF1F2A44"/>
        <rFont val="Yu Gothic"/>
        <family val="0"/>
        <charset val="1"/>
      </rPr>
      <t xml:space="preserve">4. </t>
    </r>
    <r>
      <rPr>
        <b val="true"/>
        <sz val="11"/>
        <color rgb="FF1F2A44"/>
        <rFont val="Noto Sans CJK SC"/>
        <family val="2"/>
      </rPr>
      <t xml:space="preserve">データ保護上の注意</t>
    </r>
  </si>
  <si>
    <t xml:space="preserve">個人情報</t>
  </si>
  <si>
    <t xml:space="preserve">相手方氏名・連絡先・契約番号など、特定可能な情報の共有範囲を社内ルールで限定。</t>
  </si>
  <si>
    <t xml:space="preserve">閲覧権限</t>
  </si>
  <si>
    <t xml:space="preserve">ファイル共有時は、編集権限と閲覧権限を分けて設定。</t>
  </si>
  <si>
    <r>
      <rPr>
        <sz val="10"/>
        <color rgb="FF0F172A"/>
        <rFont val="Yu Gothic"/>
        <family val="0"/>
        <charset val="1"/>
      </rPr>
      <t xml:space="preserve">AI</t>
    </r>
    <r>
      <rPr>
        <sz val="10"/>
        <color rgb="FF0F172A"/>
        <rFont val="Noto Sans CJK SC"/>
        <family val="2"/>
      </rPr>
      <t xml:space="preserve">利用</t>
    </r>
  </si>
  <si>
    <r>
      <rPr>
        <sz val="10"/>
        <color rgb="FF0F172A"/>
        <rFont val="Noto Sans CJK SC"/>
        <family val="2"/>
      </rPr>
      <t xml:space="preserve">このファイルの内容を</t>
    </r>
    <r>
      <rPr>
        <sz val="10"/>
        <color rgb="FF0F172A"/>
        <rFont val="Yu Gothic"/>
        <family val="0"/>
        <charset val="1"/>
      </rPr>
      <t xml:space="preserve">AI</t>
    </r>
    <r>
      <rPr>
        <sz val="10"/>
        <color rgb="FF0F172A"/>
        <rFont val="Noto Sans CJK SC"/>
        <family val="2"/>
      </rPr>
      <t xml:space="preserve">に入力する前は、固有名詞をマスキング。</t>
    </r>
  </si>
  <si>
    <r>
      <rPr>
        <b val="true"/>
        <sz val="11"/>
        <color rgb="FF1F2A44"/>
        <rFont val="Yu Gothic"/>
        <family val="0"/>
        <charset val="1"/>
      </rPr>
      <t xml:space="preserve">5. </t>
    </r>
    <r>
      <rPr>
        <b val="true"/>
        <sz val="11"/>
        <color rgb="FF1F2A44"/>
        <rFont val="Noto Sans CJK SC"/>
        <family val="2"/>
      </rPr>
      <t xml:space="preserve">関連リソース</t>
    </r>
  </si>
  <si>
    <t xml:space="preserve">参考法令</t>
  </si>
  <si>
    <r>
      <rPr>
        <sz val="10"/>
        <color rgb="FF0F172A"/>
        <rFont val="Noto Sans CJK SC"/>
        <family val="2"/>
      </rPr>
      <t xml:space="preserve">改正労働施策総合推進法（令和</t>
    </r>
    <r>
      <rPr>
        <sz val="10"/>
        <color rgb="FF0F172A"/>
        <rFont val="Yu Gothic"/>
        <family val="0"/>
        <charset val="1"/>
      </rPr>
      <t xml:space="preserve">7</t>
    </r>
    <r>
      <rPr>
        <sz val="10"/>
        <color rgb="FF0F172A"/>
        <rFont val="Noto Sans CJK SC"/>
        <family val="2"/>
      </rPr>
      <t xml:space="preserve">年法律第</t>
    </r>
    <r>
      <rPr>
        <sz val="10"/>
        <color rgb="FF0F172A"/>
        <rFont val="Yu Gothic"/>
        <family val="0"/>
        <charset val="1"/>
      </rPr>
      <t xml:space="preserve">63</t>
    </r>
    <r>
      <rPr>
        <sz val="10"/>
        <color rgb="FF0F172A"/>
        <rFont val="Noto Sans CJK SC"/>
        <family val="2"/>
      </rPr>
      <t xml:space="preserve">号、</t>
    </r>
    <r>
      <rPr>
        <sz val="10"/>
        <color rgb="FF0F172A"/>
        <rFont val="Yu Gothic"/>
        <family val="0"/>
        <charset val="1"/>
      </rPr>
      <t xml:space="preserve">2026</t>
    </r>
    <r>
      <rPr>
        <sz val="10"/>
        <color rgb="FF0F172A"/>
        <rFont val="Noto Sans CJK SC"/>
        <family val="2"/>
      </rPr>
      <t xml:space="preserve">年</t>
    </r>
    <r>
      <rPr>
        <sz val="10"/>
        <color rgb="FF0F172A"/>
        <rFont val="Yu Gothic"/>
        <family val="0"/>
        <charset val="1"/>
      </rPr>
      <t xml:space="preserve">10</t>
    </r>
    <r>
      <rPr>
        <sz val="10"/>
        <color rgb="FF0F172A"/>
        <rFont val="Noto Sans CJK SC"/>
        <family val="2"/>
      </rPr>
      <t xml:space="preserve">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日施行）／東京都・北海道・群馬県カスタマー・ハラスメント防止条例（</t>
    </r>
    <r>
      <rPr>
        <sz val="10"/>
        <color rgb="FF0F172A"/>
        <rFont val="Yu Gothic"/>
        <family val="0"/>
        <charset val="1"/>
      </rPr>
      <t xml:space="preserve">2025</t>
    </r>
    <r>
      <rPr>
        <sz val="10"/>
        <color rgb="FF0F172A"/>
        <rFont val="Noto Sans CJK SC"/>
        <family val="2"/>
      </rPr>
      <t xml:space="preserve">年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</rPr>
      <t xml:space="preserve">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日施行）等</t>
    </r>
  </si>
  <si>
    <t xml:space="preserve">参考資料</t>
  </si>
  <si>
    <t xml:space="preserve">厚生労働省「カスタマーハラスメント対策企業マニュアル」、各自治体カスハラ防止条例指針</t>
  </si>
  <si>
    <t xml:space="preserve">配布元</t>
  </si>
  <si>
    <r>
      <rPr>
        <sz val="10"/>
        <color rgb="FF0F172A"/>
        <rFont val="Yu Gothic"/>
        <family val="0"/>
        <charset val="1"/>
      </rPr>
      <t xml:space="preserve">Legal GPT</t>
    </r>
    <r>
      <rPr>
        <sz val="10"/>
        <color rgb="FF0F172A"/>
        <rFont val="Noto Sans CJK SC"/>
        <family val="2"/>
      </rPr>
      <t xml:space="preserve">｜</t>
    </r>
    <r>
      <rPr>
        <sz val="10"/>
        <color rgb="FF0F172A"/>
        <rFont val="Yu Gothic"/>
        <family val="0"/>
        <charset val="1"/>
      </rPr>
      <t xml:space="preserve">https://legal-gpt.com/</t>
    </r>
  </si>
  <si>
    <t xml:space="preserve">【免責事項】</t>
  </si>
  <si>
    <t xml:space="preserve">本ファイルは、一般的な人事・労務・法務・コンプライアンス実務の整理を目的とした参考資料であり、個別具体的なカスタマーハラスメント該当性、顧客対応方針、契約上の対応、警察相談、法的責任、従業員保護措置の判断を行うものではありません。実際の対応にあたっては、事案内容、証拠、契約関係、社内規程、関係法令、行政資料等を確認し、必要に応じて弁護士、社会保険労務士、産業医、警察、外部相談窓口その他専門家に相談してください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</si>
</sst>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</font>
    <font>
      <i val="true"/>
      <sz val="9"/>
      <color rgb="FF475569"/>
      <name val="Noto Sans CJK SC"/>
      <family val="2"/>
    </font>
    <font>
      <i val="true"/>
      <sz val="9"/>
      <color rgb="FF475569"/>
      <name val="Yu Gothic"/>
      <family val="0"/>
      <charset val="1"/>
    </font>
    <font>
      <b val="true"/>
      <sz val="10"/>
      <color rgb="FF1F2A44"/>
      <name val="Noto Sans CJK SC"/>
      <family val="2"/>
    </font>
    <font>
      <b val="true"/>
      <sz val="10"/>
      <color rgb="FF1F2A44"/>
      <name val="Yu Gothic"/>
      <family val="0"/>
      <charset val="1"/>
    </font>
    <font>
      <sz val="10"/>
      <color rgb="FF0F172A"/>
      <name val="Yu Gothic"/>
      <family val="0"/>
      <charset val="1"/>
    </font>
    <font>
      <sz val="10"/>
      <color rgb="FF0F172A"/>
      <name val="Noto Sans CJK SC"/>
      <family val="2"/>
    </font>
    <font>
      <b val="true"/>
      <sz val="11"/>
      <color rgb="FF1F2A44"/>
      <name val="Noto Sans CJK SC"/>
      <family val="2"/>
    </font>
    <font>
      <b val="true"/>
      <sz val="11"/>
      <color rgb="FF1F2A44"/>
      <name val="Yu Gothic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2A44"/>
        <bgColor rgb="FF0F172A"/>
      </patternFill>
    </fill>
    <fill>
      <patternFill patternType="solid">
        <fgColor rgb="FFF1F5F9"/>
        <bgColor rgb="FFF8FAFC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Yu Gothic"/>
        <charset val="1"/>
        <family val="0"/>
        <b val="1"/>
        <color rgb="FFB91C1C"/>
        <sz val="10"/>
      </font>
      <fill>
        <patternFill>
          <bgColor rgb="FFFEE2E2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F8FAF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F172A"/>
      <rgbColor rgb="FF333300"/>
      <rgbColor rgb="FFB91C1C"/>
      <rgbColor rgb="FF993366"/>
      <rgbColor rgb="FF333399"/>
      <rgbColor rgb="FF1F2A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1"/>
    <col collapsed="false" customWidth="true" hidden="false" outlineLevel="0" max="4" min="4" style="0" width="9"/>
    <col collapsed="false" customWidth="true" hidden="false" outlineLevel="0" max="5" min="5" style="0" width="11"/>
    <col collapsed="false" customWidth="true" hidden="false" outlineLevel="0" max="6" min="6" style="0" width="14"/>
    <col collapsed="false" customWidth="true" hidden="false" outlineLevel="0" max="8" min="7" style="0" width="11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2"/>
    <col collapsed="false" customWidth="true" hidden="false" outlineLevel="0" max="12" min="12" style="0" width="26"/>
    <col collapsed="false" customWidth="true" hidden="false" outlineLevel="0" max="14" min="13" style="0" width="11"/>
    <col collapsed="false" customWidth="true" hidden="false" outlineLevel="0" max="15" min="15" style="0" width="13"/>
    <col collapsed="false" customWidth="true" hidden="false" outlineLevel="0" max="16" min="16" style="0" width="11"/>
    <col collapsed="false" customWidth="true" hidden="false" outlineLevel="0" max="17" min="17" style="0" width="10"/>
    <col collapsed="false" customWidth="true" hidden="false" outlineLevel="0" max="18" min="18" style="0" width="11"/>
    <col collapsed="false" customWidth="true" hidden="false" outlineLevel="0" max="19" min="19" style="0" width="9"/>
    <col collapsed="false" customWidth="true" hidden="false" outlineLevel="0" max="20" min="20" style="0" width="18"/>
    <col collapsed="false" customWidth="true" hidden="false" outlineLevel="0" max="21" min="21" style="0" width="14"/>
    <col collapsed="false" customWidth="true" hidden="false" outlineLevel="0" max="22" min="22" style="0" width="12"/>
    <col collapsed="false" customWidth="true" hidden="false" outlineLevel="0" max="24" min="23" style="0" width="11"/>
    <col collapsed="false" customWidth="true" hidden="false" outlineLevel="0" max="25" min="25" style="0" width="10"/>
    <col collapsed="false" customWidth="true" hidden="false" outlineLevel="0" max="26" min="26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4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</row>
    <row r="5" customFormat="false" ht="29.85" hidden="false" customHeight="false" outlineLevel="0" collapsed="false">
      <c r="A5" s="5" t="s">
        <v>28</v>
      </c>
      <c r="B5" s="5" t="s">
        <v>29</v>
      </c>
      <c r="C5" s="5" t="s">
        <v>30</v>
      </c>
      <c r="D5" s="5" t="s">
        <v>31</v>
      </c>
      <c r="E5" s="5" t="n">
        <v>135</v>
      </c>
      <c r="F5" s="6" t="s">
        <v>32</v>
      </c>
      <c r="G5" s="6" t="s">
        <v>33</v>
      </c>
      <c r="H5" s="6" t="s">
        <v>34</v>
      </c>
      <c r="I5" s="7" t="s">
        <v>35</v>
      </c>
      <c r="J5" s="6" t="s">
        <v>36</v>
      </c>
      <c r="K5" s="7" t="s">
        <v>37</v>
      </c>
      <c r="L5" s="7" t="s">
        <v>38</v>
      </c>
      <c r="M5" s="6" t="s">
        <v>39</v>
      </c>
      <c r="N5" s="6" t="s">
        <v>39</v>
      </c>
      <c r="O5" s="6" t="s">
        <v>39</v>
      </c>
      <c r="P5" s="6" t="s">
        <v>39</v>
      </c>
      <c r="Q5" s="6" t="s">
        <v>40</v>
      </c>
      <c r="R5" s="6" t="s">
        <v>40</v>
      </c>
      <c r="S5" s="6" t="s">
        <v>41</v>
      </c>
      <c r="T5" s="6" t="s">
        <v>42</v>
      </c>
      <c r="U5" s="6" t="s">
        <v>43</v>
      </c>
      <c r="V5" s="5" t="s">
        <v>44</v>
      </c>
      <c r="W5" s="5"/>
      <c r="X5" s="5" t="str">
        <f aca="false">IF(OR(M5="有",N5="有",O5="有",P5="有",Q5="有",R5="有"),"要","任意")</f>
        <v>要</v>
      </c>
      <c r="Y5" s="5" t="str">
        <f aca="true">IF(AND(W5="",V5&lt;&gt;"",V5&lt;TODAY()),"超過","")</f>
        <v/>
      </c>
      <c r="Z5" s="8"/>
    </row>
    <row r="6" customFormat="false" ht="15" hidden="false" customHeight="false" outlineLevel="0" collapsed="false">
      <c r="A6" s="5"/>
      <c r="B6" s="5"/>
      <c r="C6" s="5"/>
      <c r="D6" s="5"/>
      <c r="E6" s="5"/>
      <c r="F6" s="5"/>
      <c r="G6" s="6"/>
      <c r="H6" s="6"/>
      <c r="I6" s="5"/>
      <c r="J6" s="5"/>
      <c r="K6" s="5"/>
      <c r="L6" s="5"/>
      <c r="M6" s="6"/>
      <c r="N6" s="6"/>
      <c r="O6" s="6"/>
      <c r="P6" s="6"/>
      <c r="Q6" s="6"/>
      <c r="R6" s="6"/>
      <c r="S6" s="6"/>
      <c r="T6" s="6"/>
      <c r="U6" s="6"/>
      <c r="V6" s="5"/>
      <c r="W6" s="5"/>
      <c r="X6" s="5" t="str">
        <f aca="false">IF(OR(M6="有",N6="有",O6="有",P6="有",Q6="有",R6="有"),"要","任意")</f>
        <v>任意</v>
      </c>
      <c r="Y6" s="5" t="str">
        <f aca="true">IF(AND(W6="",V6&lt;&gt;"",V6&lt;TODAY()),"超過","")</f>
        <v/>
      </c>
      <c r="Z6" s="5"/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6"/>
      <c r="H7" s="6"/>
      <c r="I7" s="5"/>
      <c r="J7" s="5"/>
      <c r="K7" s="5"/>
      <c r="L7" s="5"/>
      <c r="M7" s="6"/>
      <c r="N7" s="6"/>
      <c r="O7" s="6"/>
      <c r="P7" s="6"/>
      <c r="Q7" s="6"/>
      <c r="R7" s="6"/>
      <c r="S7" s="6"/>
      <c r="T7" s="6"/>
      <c r="U7" s="6"/>
      <c r="V7" s="5"/>
      <c r="W7" s="5"/>
      <c r="X7" s="5" t="str">
        <f aca="false">IF(OR(M7="有",N7="有",O7="有",P7="有",Q7="有",R7="有"),"要","任意")</f>
        <v>任意</v>
      </c>
      <c r="Y7" s="5" t="str">
        <f aca="true">IF(AND(W7="",V7&lt;&gt;"",V7&lt;TODAY()),"超過","")</f>
        <v/>
      </c>
      <c r="Z7" s="5"/>
    </row>
    <row r="8" customFormat="false" ht="15" hidden="false" customHeight="false" outlineLevel="0" collapsed="false">
      <c r="A8" s="5"/>
      <c r="B8" s="5"/>
      <c r="C8" s="5"/>
      <c r="D8" s="5"/>
      <c r="E8" s="5"/>
      <c r="F8" s="5"/>
      <c r="G8" s="6"/>
      <c r="H8" s="6"/>
      <c r="I8" s="5"/>
      <c r="J8" s="5"/>
      <c r="K8" s="5"/>
      <c r="L8" s="5"/>
      <c r="M8" s="6"/>
      <c r="N8" s="6"/>
      <c r="O8" s="6"/>
      <c r="P8" s="6"/>
      <c r="Q8" s="6"/>
      <c r="R8" s="6"/>
      <c r="S8" s="6"/>
      <c r="T8" s="6"/>
      <c r="U8" s="6"/>
      <c r="V8" s="5"/>
      <c r="W8" s="5"/>
      <c r="X8" s="5" t="str">
        <f aca="false">IF(OR(M8="有",N8="有",O8="有",P8="有",Q8="有",R8="有"),"要","任意")</f>
        <v>任意</v>
      </c>
      <c r="Y8" s="5" t="str">
        <f aca="true">IF(AND(W8="",V8&lt;&gt;"",V8&lt;TODAY()),"超過","")</f>
        <v/>
      </c>
      <c r="Z8" s="5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6"/>
      <c r="N9" s="6"/>
      <c r="O9" s="6"/>
      <c r="P9" s="6"/>
      <c r="Q9" s="6"/>
      <c r="R9" s="6"/>
      <c r="S9" s="6"/>
      <c r="T9" s="6"/>
      <c r="U9" s="6"/>
      <c r="V9" s="5"/>
      <c r="W9" s="5"/>
      <c r="X9" s="5" t="str">
        <f aca="false">IF(OR(M9="有",N9="有",O9="有",P9="有",Q9="有",R9="有"),"要","任意")</f>
        <v>任意</v>
      </c>
      <c r="Y9" s="5" t="str">
        <f aca="true">IF(AND(W9="",V9&lt;&gt;"",V9&lt;TODAY()),"超過","")</f>
        <v/>
      </c>
      <c r="Z9" s="5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6"/>
      <c r="N10" s="6"/>
      <c r="O10" s="6"/>
      <c r="P10" s="6"/>
      <c r="Q10" s="6"/>
      <c r="R10" s="6"/>
      <c r="S10" s="6"/>
      <c r="T10" s="6"/>
      <c r="U10" s="6"/>
      <c r="V10" s="5"/>
      <c r="W10" s="5"/>
      <c r="X10" s="5" t="str">
        <f aca="false">IF(OR(M10="有",N10="有",O10="有",P10="有",Q10="有",R10="有"),"要","任意")</f>
        <v>任意</v>
      </c>
      <c r="Y10" s="5" t="str">
        <f aca="true">IF(AND(W10="",V10&lt;&gt;"",V10&lt;TODAY()),"超過","")</f>
        <v/>
      </c>
      <c r="Z10" s="5"/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6"/>
      <c r="H11" s="6"/>
      <c r="I11" s="5"/>
      <c r="J11" s="5"/>
      <c r="K11" s="5"/>
      <c r="L11" s="5"/>
      <c r="M11" s="6"/>
      <c r="N11" s="6"/>
      <c r="O11" s="6"/>
      <c r="P11" s="6"/>
      <c r="Q11" s="6"/>
      <c r="R11" s="6"/>
      <c r="S11" s="6"/>
      <c r="T11" s="6"/>
      <c r="U11" s="6"/>
      <c r="V11" s="5"/>
      <c r="W11" s="5"/>
      <c r="X11" s="5" t="str">
        <f aca="false">IF(OR(M11="有",N11="有",O11="有",P11="有",Q11="有",R11="有"),"要","任意")</f>
        <v>任意</v>
      </c>
      <c r="Y11" s="5" t="str">
        <f aca="true">IF(AND(W11="",V11&lt;&gt;"",V11&lt;TODAY()),"超過","")</f>
        <v/>
      </c>
      <c r="Z11" s="5"/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6"/>
      <c r="N12" s="6"/>
      <c r="O12" s="6"/>
      <c r="P12" s="6"/>
      <c r="Q12" s="6"/>
      <c r="R12" s="6"/>
      <c r="S12" s="6"/>
      <c r="T12" s="6"/>
      <c r="U12" s="6"/>
      <c r="V12" s="5"/>
      <c r="W12" s="5"/>
      <c r="X12" s="5" t="str">
        <f aca="false">IF(OR(M12="有",N12="有",O12="有",P12="有",Q12="有",R12="有"),"要","任意")</f>
        <v>任意</v>
      </c>
      <c r="Y12" s="5" t="str">
        <f aca="true">IF(AND(W12="",V12&lt;&gt;"",V12&lt;TODAY()),"超過","")</f>
        <v/>
      </c>
      <c r="Z12" s="5"/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 t="str">
        <f aca="false">IF(OR(M13="有",N13="有",O13="有",P13="有",Q13="有",R13="有"),"要","任意")</f>
        <v>任意</v>
      </c>
      <c r="Y13" s="5" t="str">
        <f aca="true">IF(AND(W13="",V13&lt;&gt;"",V13&lt;TODAY()),"超過","")</f>
        <v/>
      </c>
      <c r="Z13" s="5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6"/>
      <c r="H14" s="6"/>
      <c r="I14" s="5"/>
      <c r="J14" s="5"/>
      <c r="K14" s="5"/>
      <c r="L14" s="5"/>
      <c r="M14" s="6"/>
      <c r="N14" s="6"/>
      <c r="O14" s="6"/>
      <c r="P14" s="6"/>
      <c r="Q14" s="6"/>
      <c r="R14" s="6"/>
      <c r="S14" s="6"/>
      <c r="T14" s="6"/>
      <c r="U14" s="6"/>
      <c r="V14" s="5"/>
      <c r="W14" s="5"/>
      <c r="X14" s="5" t="str">
        <f aca="false">IF(OR(M14="有",N14="有",O14="有",P14="有",Q14="有",R14="有"),"要","任意")</f>
        <v>任意</v>
      </c>
      <c r="Y14" s="5" t="str">
        <f aca="true">IF(AND(W14="",V14&lt;&gt;"",V14&lt;TODAY()),"超過","")</f>
        <v/>
      </c>
      <c r="Z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6"/>
      <c r="H15" s="6"/>
      <c r="I15" s="5"/>
      <c r="J15" s="5"/>
      <c r="K15" s="5"/>
      <c r="L15" s="5"/>
      <c r="M15" s="6"/>
      <c r="N15" s="6"/>
      <c r="O15" s="6"/>
      <c r="P15" s="6"/>
      <c r="Q15" s="6"/>
      <c r="R15" s="6"/>
      <c r="S15" s="6"/>
      <c r="T15" s="6"/>
      <c r="U15" s="6"/>
      <c r="V15" s="5"/>
      <c r="W15" s="5"/>
      <c r="X15" s="5" t="str">
        <f aca="false">IF(OR(M15="有",N15="有",O15="有",P15="有",Q15="有",R15="有"),"要","任意")</f>
        <v>任意</v>
      </c>
      <c r="Y15" s="5" t="str">
        <f aca="true">IF(AND(W15="",V15&lt;&gt;"",V15&lt;TODAY()),"超過","")</f>
        <v/>
      </c>
      <c r="Z15" s="5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6"/>
      <c r="H16" s="6"/>
      <c r="I16" s="5"/>
      <c r="J16" s="5"/>
      <c r="K16" s="5"/>
      <c r="L16" s="5"/>
      <c r="M16" s="6"/>
      <c r="N16" s="6"/>
      <c r="O16" s="6"/>
      <c r="P16" s="6"/>
      <c r="Q16" s="6"/>
      <c r="R16" s="6"/>
      <c r="S16" s="6"/>
      <c r="T16" s="6"/>
      <c r="U16" s="6"/>
      <c r="V16" s="5"/>
      <c r="W16" s="5"/>
      <c r="X16" s="5" t="str">
        <f aca="false">IF(OR(M16="有",N16="有",O16="有",P16="有",Q16="有",R16="有"),"要","任意")</f>
        <v>任意</v>
      </c>
      <c r="Y16" s="5" t="str">
        <f aca="true">IF(AND(W16="",V16&lt;&gt;"",V16&lt;TODAY()),"超過","")</f>
        <v/>
      </c>
      <c r="Z16" s="5"/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6"/>
      <c r="H17" s="6"/>
      <c r="I17" s="5"/>
      <c r="J17" s="5"/>
      <c r="K17" s="5"/>
      <c r="L17" s="5"/>
      <c r="M17" s="6"/>
      <c r="N17" s="6"/>
      <c r="O17" s="6"/>
      <c r="P17" s="6"/>
      <c r="Q17" s="6"/>
      <c r="R17" s="6"/>
      <c r="S17" s="6"/>
      <c r="T17" s="6"/>
      <c r="U17" s="6"/>
      <c r="V17" s="5"/>
      <c r="W17" s="5"/>
      <c r="X17" s="5" t="str">
        <f aca="false">IF(OR(M17="有",N17="有",O17="有",P17="有",Q17="有",R17="有"),"要","任意")</f>
        <v>任意</v>
      </c>
      <c r="Y17" s="5" t="str">
        <f aca="true">IF(AND(W17="",V17&lt;&gt;"",V17&lt;TODAY()),"超過","")</f>
        <v/>
      </c>
      <c r="Z17" s="5"/>
    </row>
    <row r="18" customFormat="false" ht="15" hidden="false" customHeight="false" outlineLevel="0" collapsed="false">
      <c r="A18" s="5"/>
      <c r="B18" s="5"/>
      <c r="C18" s="5"/>
      <c r="D18" s="5"/>
      <c r="E18" s="5"/>
      <c r="F18" s="5"/>
      <c r="G18" s="6"/>
      <c r="H18" s="6"/>
      <c r="I18" s="5"/>
      <c r="J18" s="5"/>
      <c r="K18" s="5"/>
      <c r="L18" s="5"/>
      <c r="M18" s="6"/>
      <c r="N18" s="6"/>
      <c r="O18" s="6"/>
      <c r="P18" s="6"/>
      <c r="Q18" s="6"/>
      <c r="R18" s="6"/>
      <c r="S18" s="6"/>
      <c r="T18" s="6"/>
      <c r="U18" s="6"/>
      <c r="V18" s="5"/>
      <c r="W18" s="5"/>
      <c r="X18" s="5" t="str">
        <f aca="false">IF(OR(M18="有",N18="有",O18="有",P18="有",Q18="有",R18="有"),"要","任意")</f>
        <v>任意</v>
      </c>
      <c r="Y18" s="5" t="str">
        <f aca="true">IF(AND(W18="",V18&lt;&gt;"",V18&lt;TODAY()),"超過","")</f>
        <v/>
      </c>
      <c r="Z18" s="5"/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6"/>
      <c r="H19" s="6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6"/>
      <c r="U19" s="6"/>
      <c r="V19" s="5"/>
      <c r="W19" s="5"/>
      <c r="X19" s="5" t="str">
        <f aca="false">IF(OR(M19="有",N19="有",O19="有",P19="有",Q19="有",R19="有"),"要","任意")</f>
        <v>任意</v>
      </c>
      <c r="Y19" s="5" t="str">
        <f aca="true">IF(AND(W19="",V19&lt;&gt;"",V19&lt;TODAY()),"超過","")</f>
        <v/>
      </c>
      <c r="Z19" s="5"/>
    </row>
    <row r="20" customFormat="false" ht="15" hidden="false" customHeight="false" outlineLevel="0" collapsed="false">
      <c r="A20" s="5"/>
      <c r="B20" s="5"/>
      <c r="C20" s="5"/>
      <c r="D20" s="5"/>
      <c r="E20" s="5"/>
      <c r="F20" s="5"/>
      <c r="G20" s="6"/>
      <c r="H20" s="6"/>
      <c r="I20" s="5"/>
      <c r="J20" s="5"/>
      <c r="K20" s="5"/>
      <c r="L20" s="5"/>
      <c r="M20" s="6"/>
      <c r="N20" s="6"/>
      <c r="O20" s="6"/>
      <c r="P20" s="6"/>
      <c r="Q20" s="6"/>
      <c r="R20" s="6"/>
      <c r="S20" s="6"/>
      <c r="T20" s="6"/>
      <c r="U20" s="6"/>
      <c r="V20" s="5"/>
      <c r="W20" s="5"/>
      <c r="X20" s="5" t="str">
        <f aca="false">IF(OR(M20="有",N20="有",O20="有",P20="有",Q20="有",R20="有"),"要","任意")</f>
        <v>任意</v>
      </c>
      <c r="Y20" s="5" t="str">
        <f aca="true">IF(AND(W20="",V20&lt;&gt;"",V20&lt;TODAY()),"超過","")</f>
        <v/>
      </c>
      <c r="Z20" s="5"/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6"/>
      <c r="H21" s="6"/>
      <c r="I21" s="5"/>
      <c r="J21" s="5"/>
      <c r="K21" s="5"/>
      <c r="L21" s="5"/>
      <c r="M21" s="6"/>
      <c r="N21" s="6"/>
      <c r="O21" s="6"/>
      <c r="P21" s="6"/>
      <c r="Q21" s="6"/>
      <c r="R21" s="6"/>
      <c r="S21" s="6"/>
      <c r="T21" s="6"/>
      <c r="U21" s="6"/>
      <c r="V21" s="5"/>
      <c r="W21" s="5"/>
      <c r="X21" s="5" t="str">
        <f aca="false">IF(OR(M21="有",N21="有",O21="有",P21="有",Q21="有",R21="有"),"要","任意")</f>
        <v>任意</v>
      </c>
      <c r="Y21" s="5" t="str">
        <f aca="true">IF(AND(W21="",V21&lt;&gt;"",V21&lt;TODAY()),"超過","")</f>
        <v/>
      </c>
      <c r="Z21" s="5"/>
    </row>
    <row r="22" customFormat="false" ht="15" hidden="false" customHeight="false" outlineLevel="0" collapsed="false">
      <c r="A22" s="5"/>
      <c r="B22" s="5"/>
      <c r="C22" s="5"/>
      <c r="D22" s="5"/>
      <c r="E22" s="5"/>
      <c r="F22" s="5"/>
      <c r="G22" s="6"/>
      <c r="H22" s="6"/>
      <c r="I22" s="5"/>
      <c r="J22" s="5"/>
      <c r="K22" s="5"/>
      <c r="L22" s="5"/>
      <c r="M22" s="6"/>
      <c r="N22" s="6"/>
      <c r="O22" s="6"/>
      <c r="P22" s="6"/>
      <c r="Q22" s="6"/>
      <c r="R22" s="6"/>
      <c r="S22" s="6"/>
      <c r="T22" s="6"/>
      <c r="U22" s="6"/>
      <c r="V22" s="5"/>
      <c r="W22" s="5"/>
      <c r="X22" s="5" t="str">
        <f aca="false">IF(OR(M22="有",N22="有",O22="有",P22="有",Q22="有",R22="有"),"要","任意")</f>
        <v>任意</v>
      </c>
      <c r="Y22" s="5" t="str">
        <f aca="true">IF(AND(W22="",V22&lt;&gt;"",V22&lt;TODAY()),"超過","")</f>
        <v/>
      </c>
      <c r="Z22" s="5"/>
    </row>
    <row r="23" customFormat="false" ht="15" hidden="false" customHeight="false" outlineLevel="0" collapsed="false">
      <c r="A23" s="5"/>
      <c r="B23" s="5"/>
      <c r="C23" s="5"/>
      <c r="D23" s="5"/>
      <c r="E23" s="5"/>
      <c r="F23" s="5"/>
      <c r="G23" s="6"/>
      <c r="H23" s="6"/>
      <c r="I23" s="5"/>
      <c r="J23" s="5"/>
      <c r="K23" s="5"/>
      <c r="L23" s="5"/>
      <c r="M23" s="6"/>
      <c r="N23" s="6"/>
      <c r="O23" s="6"/>
      <c r="P23" s="6"/>
      <c r="Q23" s="6"/>
      <c r="R23" s="6"/>
      <c r="S23" s="6"/>
      <c r="T23" s="6"/>
      <c r="U23" s="6"/>
      <c r="V23" s="5"/>
      <c r="W23" s="5"/>
      <c r="X23" s="5" t="str">
        <f aca="false">IF(OR(M23="有",N23="有",O23="有",P23="有",Q23="有",R23="有"),"要","任意")</f>
        <v>任意</v>
      </c>
      <c r="Y23" s="5" t="str">
        <f aca="true">IF(AND(W23="",V23&lt;&gt;"",V23&lt;TODAY()),"超過","")</f>
        <v/>
      </c>
      <c r="Z23" s="5"/>
    </row>
    <row r="26" customFormat="false" ht="17.15" hidden="false" customHeight="false" outlineLevel="0" collapsed="false">
      <c r="A26" s="9" t="s">
        <v>45</v>
      </c>
      <c r="B26" s="9"/>
      <c r="C26" s="9"/>
      <c r="D26" s="9"/>
    </row>
    <row r="27" customFormat="false" ht="15" hidden="false" customHeight="false" outlineLevel="0" collapsed="false">
      <c r="A27" s="10" t="s">
        <v>46</v>
      </c>
      <c r="B27" s="11" t="n">
        <f aca="false">COUNTA(A5:A23)</f>
        <v>1</v>
      </c>
    </row>
    <row r="28" customFormat="false" ht="29.85" hidden="false" customHeight="false" outlineLevel="0" collapsed="false">
      <c r="A28" s="10" t="s">
        <v>47</v>
      </c>
      <c r="B28" s="11" t="n">
        <f aca="false">COUNTIF(Y5:Y23,"要")</f>
        <v>0</v>
      </c>
    </row>
    <row r="29" customFormat="false" ht="15" hidden="false" customHeight="false" outlineLevel="0" collapsed="false">
      <c r="A29" s="10" t="s">
        <v>48</v>
      </c>
      <c r="B29" s="11" t="n">
        <f aca="false">COUNTIF(T5:T23,"対応終了")</f>
        <v>0</v>
      </c>
    </row>
    <row r="30" customFormat="false" ht="15" hidden="false" customHeight="false" outlineLevel="0" collapsed="false">
      <c r="A30" s="10" t="s">
        <v>49</v>
      </c>
      <c r="B30" s="11" t="n">
        <f aca="false">COUNTIF(Z5:Z23,"超過")</f>
        <v>0</v>
      </c>
    </row>
    <row r="31" customFormat="false" ht="29.85" hidden="false" customHeight="false" outlineLevel="0" collapsed="false">
      <c r="A31" s="10" t="s">
        <v>50</v>
      </c>
      <c r="B31" s="11" t="n">
        <f aca="false">COUNTIF(S5:S23,"高")</f>
        <v>1</v>
      </c>
    </row>
    <row r="32" customFormat="false" ht="15" hidden="false" customHeight="false" outlineLevel="0" collapsed="false">
      <c r="A32" s="10" t="s">
        <v>51</v>
      </c>
      <c r="B32" s="12" t="n">
        <f aca="false">IFERROR(COUNTIF(T5:T23,"対応終了")/COUNTA(A5:A23),0)</f>
        <v>0</v>
      </c>
    </row>
  </sheetData>
  <mergeCells count="3">
    <mergeCell ref="A1:Z1"/>
    <mergeCell ref="A2:Z2"/>
    <mergeCell ref="A26:D26"/>
  </mergeCells>
  <conditionalFormatting sqref="Y5:Y23">
    <cfRule type="expression" priority="2" aboveAverage="0" equalAverage="0" bottom="0" percent="0" rank="0" text="" dxfId="0">
      <formula>$Y5="要"</formula>
    </cfRule>
  </conditionalFormatting>
  <conditionalFormatting sqref="Z5:Z23">
    <cfRule type="expression" priority="3" aboveAverage="0" equalAverage="0" bottom="0" percent="0" rank="0" text="" dxfId="0">
      <formula>$Z5="超過"</formula>
    </cfRule>
  </conditionalFormatting>
  <conditionalFormatting sqref="S5:S23">
    <cfRule type="expression" priority="4" aboveAverage="0" equalAverage="0" bottom="0" percent="0" rank="0" text="" dxfId="1">
      <formula>$S5="高"</formula>
    </cfRule>
    <cfRule type="expression" priority="5" aboveAverage="0" equalAverage="0" bottom="0" percent="0" rank="0" text="" dxfId="2">
      <formula>$S5="中"</formula>
    </cfRule>
  </conditionalFormatting>
  <conditionalFormatting sqref="T5:T23">
    <cfRule type="expression" priority="6" aboveAverage="0" equalAverage="0" bottom="0" percent="0" rank="0" text="" dxfId="3">
      <formula>$T5="対応終了"</formula>
    </cfRule>
  </conditionalFormatting>
  <dataValidations count="11">
    <dataValidation allowBlank="true" errorStyle="stop" operator="between" showDropDown="false" showErrorMessage="false" showInputMessage="false" sqref="G5:G23" type="list">
      <formula1>"店頭,電話,メール,チャット,SNS,その他"</formula1>
      <formula2>0</formula2>
    </dataValidation>
    <dataValidation allowBlank="true" errorStyle="stop" operator="between" showDropDown="false" showErrorMessage="false" showInputMessage="false" sqref="H5:H23" type="list">
      <formula1>"個人,法人,元従業員,元取引先,その他"</formula1>
      <formula2>0</formula2>
    </dataValidation>
    <dataValidation allowBlank="true" errorStyle="stop" operator="between" showDropDown="false" showErrorMessage="false" showInputMessage="false" sqref="M5:M23" type="list">
      <formula1>"有,無,N/A"</formula1>
      <formula2>0</formula2>
    </dataValidation>
    <dataValidation allowBlank="true" errorStyle="stop" operator="between" showDropDown="false" showErrorMessage="false" showInputMessage="false" sqref="N5:N23" type="list">
      <formula1>"有,無,N/A"</formula1>
      <formula2>0</formula2>
    </dataValidation>
    <dataValidation allowBlank="true" errorStyle="stop" operator="between" showDropDown="false" showErrorMessage="false" showInputMessage="false" sqref="O5:O23" type="list">
      <formula1>"有,無,N/A"</formula1>
      <formula2>0</formula2>
    </dataValidation>
    <dataValidation allowBlank="true" errorStyle="stop" operator="between" showDropDown="false" showErrorMessage="false" showInputMessage="false" sqref="P5:P23" type="list">
      <formula1>"有,無,N/A"</formula1>
      <formula2>0</formula2>
    </dataValidation>
    <dataValidation allowBlank="true" errorStyle="stop" operator="between" showDropDown="false" showErrorMessage="false" showInputMessage="false" sqref="Q5:Q23" type="list">
      <formula1>"有,無,N/A"</formula1>
      <formula2>0</formula2>
    </dataValidation>
    <dataValidation allowBlank="true" errorStyle="stop" operator="between" showDropDown="false" showErrorMessage="false" showInputMessage="false" sqref="R5:R23" type="list">
      <formula1>"有,無,N/A"</formula1>
      <formula2>0</formula2>
    </dataValidation>
    <dataValidation allowBlank="true" errorStyle="stop" operator="between" showDropDown="false" showErrorMessage="false" showInputMessage="false" sqref="S5:S23" type="list">
      <formula1>"高,中,低"</formula1>
      <formula2>0</formula2>
    </dataValidation>
    <dataValidation allowBlank="true" errorStyle="stop" operator="between" showDropDown="false" showErrorMessage="false" showInputMessage="false" sqref="T5:T23" type="list">
      <formula1>"受付,事実確認中,上長報告済み,法務共有済み,人事共有済み,コンプライアンス確認中,証拠保全中,対応方針検討中,窓口一本化済み,担当者保護対応中,相手方対応中,対応終了,継続監視,再発防止策実施中"</formula1>
      <formula2>0</formula2>
    </dataValidation>
    <dataValidation allowBlank="true" errorStyle="stop" operator="between" showDropDown="false" showErrorMessage="false" showInputMessage="false" sqref="U5:U23" type="list">
      <formula1>"現場,法務,人事,コンプライアンス,総務,広報,外部専門家"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false" outlineLevel="0" max="6" min="4" style="0" width="11"/>
    <col collapsed="false" customWidth="true" hidden="false" outlineLevel="0" max="7" min="7" style="0" width="13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2" min="11" style="0" width="28"/>
    <col collapsed="false" customWidth="true" hidden="false" outlineLevel="0" max="13" min="13" style="0" width="12"/>
  </cols>
  <sheetData>
    <row r="1" customFormat="false" ht="27.75" hidden="false" customHeight="true" outlineLevel="0" collapsed="false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9.5" hidden="false" customHeight="true" outlineLevel="0" collapsed="false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31.5" hidden="false" customHeight="true" outlineLevel="0" collapsed="false">
      <c r="A4" s="3" t="s">
        <v>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</row>
    <row r="5" customFormat="false" ht="23.85" hidden="false" customHeight="false" outlineLevel="0" collapsed="false">
      <c r="A5" s="5" t="s">
        <v>28</v>
      </c>
      <c r="B5" s="5" t="s">
        <v>29</v>
      </c>
      <c r="C5" s="6" t="s">
        <v>66</v>
      </c>
      <c r="D5" s="6" t="s">
        <v>67</v>
      </c>
      <c r="E5" s="6" t="s">
        <v>68</v>
      </c>
      <c r="F5" s="6" t="s">
        <v>68</v>
      </c>
      <c r="G5" s="6" t="s">
        <v>68</v>
      </c>
      <c r="H5" s="6" t="s">
        <v>69</v>
      </c>
      <c r="I5" s="6" t="s">
        <v>70</v>
      </c>
      <c r="J5" s="6" t="s">
        <v>69</v>
      </c>
      <c r="K5" s="7" t="s">
        <v>71</v>
      </c>
      <c r="L5" s="7" t="s">
        <v>72</v>
      </c>
      <c r="M5" s="5" t="str">
        <f aca="false">IF(D5="未","要報告","")</f>
        <v/>
      </c>
    </row>
    <row r="6" customFormat="false" ht="15" hidden="false" customHeight="false" outlineLevel="0" collapsed="false">
      <c r="A6" s="5"/>
      <c r="B6" s="5"/>
      <c r="C6" s="5"/>
      <c r="D6" s="6"/>
      <c r="E6" s="6"/>
      <c r="F6" s="6"/>
      <c r="G6" s="6"/>
      <c r="H6" s="6"/>
      <c r="I6" s="6"/>
      <c r="J6" s="6"/>
      <c r="K6" s="5"/>
      <c r="L6" s="5"/>
      <c r="M6" s="5" t="str">
        <f aca="false">IF(D6="未","要報告","")</f>
        <v/>
      </c>
    </row>
    <row r="7" customFormat="false" ht="15" hidden="false" customHeight="false" outlineLevel="0" collapsed="false">
      <c r="A7" s="5"/>
      <c r="B7" s="5"/>
      <c r="C7" s="5"/>
      <c r="D7" s="6"/>
      <c r="E7" s="6"/>
      <c r="F7" s="6"/>
      <c r="G7" s="6"/>
      <c r="H7" s="6"/>
      <c r="I7" s="6"/>
      <c r="J7" s="6"/>
      <c r="K7" s="5"/>
      <c r="L7" s="5"/>
      <c r="M7" s="5" t="str">
        <f aca="false">IF(D7="未","要報告","")</f>
        <v/>
      </c>
    </row>
    <row r="8" customFormat="false" ht="15" hidden="false" customHeight="false" outlineLevel="0" collapsed="false">
      <c r="A8" s="5"/>
      <c r="B8" s="5"/>
      <c r="C8" s="5"/>
      <c r="D8" s="6"/>
      <c r="E8" s="6"/>
      <c r="F8" s="6"/>
      <c r="G8" s="6"/>
      <c r="H8" s="6"/>
      <c r="I8" s="6"/>
      <c r="J8" s="6"/>
      <c r="K8" s="5"/>
      <c r="L8" s="5"/>
      <c r="M8" s="5" t="str">
        <f aca="false">IF(D8="未","要報告","")</f>
        <v/>
      </c>
    </row>
    <row r="9" customFormat="false" ht="15" hidden="false" customHeight="false" outlineLevel="0" collapsed="false">
      <c r="A9" s="5"/>
      <c r="B9" s="5"/>
      <c r="C9" s="5"/>
      <c r="D9" s="6"/>
      <c r="E9" s="6"/>
      <c r="F9" s="6"/>
      <c r="G9" s="6"/>
      <c r="H9" s="6"/>
      <c r="I9" s="6"/>
      <c r="J9" s="6"/>
      <c r="K9" s="5"/>
      <c r="L9" s="5"/>
      <c r="M9" s="5" t="str">
        <f aca="false">IF(D9="未","要報告","")</f>
        <v/>
      </c>
    </row>
    <row r="10" customFormat="false" ht="15" hidden="false" customHeight="false" outlineLevel="0" collapsed="false">
      <c r="A10" s="5"/>
      <c r="B10" s="5"/>
      <c r="C10" s="5"/>
      <c r="D10" s="6"/>
      <c r="E10" s="6"/>
      <c r="F10" s="6"/>
      <c r="G10" s="6"/>
      <c r="H10" s="6"/>
      <c r="I10" s="6"/>
      <c r="J10" s="6"/>
      <c r="K10" s="5"/>
      <c r="L10" s="5"/>
      <c r="M10" s="5" t="str">
        <f aca="false">IF(D10="未","要報告","")</f>
        <v/>
      </c>
    </row>
    <row r="11" customFormat="false" ht="15" hidden="false" customHeight="false" outlineLevel="0" collapsed="false">
      <c r="A11" s="5"/>
      <c r="B11" s="5"/>
      <c r="C11" s="5"/>
      <c r="D11" s="6"/>
      <c r="E11" s="6"/>
      <c r="F11" s="6"/>
      <c r="G11" s="6"/>
      <c r="H11" s="6"/>
      <c r="I11" s="6"/>
      <c r="J11" s="6"/>
      <c r="K11" s="5"/>
      <c r="L11" s="5"/>
      <c r="M11" s="5" t="str">
        <f aca="false">IF(D11="未","要報告","")</f>
        <v/>
      </c>
    </row>
    <row r="12" customFormat="false" ht="15" hidden="false" customHeight="false" outlineLevel="0" collapsed="false">
      <c r="A12" s="5"/>
      <c r="B12" s="5"/>
      <c r="C12" s="5"/>
      <c r="D12" s="6"/>
      <c r="E12" s="6"/>
      <c r="F12" s="6"/>
      <c r="G12" s="6"/>
      <c r="H12" s="6"/>
      <c r="I12" s="6"/>
      <c r="J12" s="6"/>
      <c r="K12" s="5"/>
      <c r="L12" s="5"/>
      <c r="M12" s="5" t="str">
        <f aca="false">IF(D12="未","要報告","")</f>
        <v/>
      </c>
    </row>
    <row r="13" customFormat="false" ht="15" hidden="false" customHeight="false" outlineLevel="0" collapsed="false">
      <c r="A13" s="5"/>
      <c r="B13" s="5"/>
      <c r="C13" s="5"/>
      <c r="D13" s="6"/>
      <c r="E13" s="6"/>
      <c r="F13" s="6"/>
      <c r="G13" s="6"/>
      <c r="H13" s="6"/>
      <c r="I13" s="6"/>
      <c r="J13" s="6"/>
      <c r="K13" s="5"/>
      <c r="L13" s="5"/>
      <c r="M13" s="5" t="str">
        <f aca="false">IF(D13="未","要報告","")</f>
        <v/>
      </c>
    </row>
    <row r="14" customFormat="false" ht="15" hidden="false" customHeight="false" outlineLevel="0" collapsed="false">
      <c r="A14" s="5"/>
      <c r="B14" s="5"/>
      <c r="C14" s="5"/>
      <c r="D14" s="6"/>
      <c r="E14" s="6"/>
      <c r="F14" s="6"/>
      <c r="G14" s="6"/>
      <c r="H14" s="6"/>
      <c r="I14" s="6"/>
      <c r="J14" s="6"/>
      <c r="K14" s="5"/>
      <c r="L14" s="5"/>
      <c r="M14" s="5" t="str">
        <f aca="false">IF(D14="未","要報告","")</f>
        <v/>
      </c>
    </row>
    <row r="15" customFormat="false" ht="15" hidden="false" customHeight="false" outlineLevel="0" collapsed="false">
      <c r="A15" s="5"/>
      <c r="B15" s="5"/>
      <c r="C15" s="5"/>
      <c r="D15" s="6"/>
      <c r="E15" s="6"/>
      <c r="F15" s="6"/>
      <c r="G15" s="6"/>
      <c r="H15" s="6"/>
      <c r="I15" s="6"/>
      <c r="J15" s="6"/>
      <c r="K15" s="5"/>
      <c r="L15" s="5"/>
      <c r="M15" s="5" t="str">
        <f aca="false">IF(D15="未","要報告","")</f>
        <v/>
      </c>
    </row>
    <row r="16" customFormat="false" ht="15" hidden="false" customHeight="false" outlineLevel="0" collapsed="false">
      <c r="A16" s="5"/>
      <c r="B16" s="5"/>
      <c r="C16" s="5"/>
      <c r="D16" s="6"/>
      <c r="E16" s="6"/>
      <c r="F16" s="6"/>
      <c r="G16" s="6"/>
      <c r="H16" s="6"/>
      <c r="I16" s="6"/>
      <c r="J16" s="6"/>
      <c r="K16" s="5"/>
      <c r="L16" s="5"/>
      <c r="M16" s="5" t="str">
        <f aca="false">IF(D16="未","要報告","")</f>
        <v/>
      </c>
    </row>
    <row r="17" customFormat="false" ht="15" hidden="false" customHeight="false" outlineLevel="0" collapsed="false">
      <c r="A17" s="5"/>
      <c r="B17" s="5"/>
      <c r="C17" s="5"/>
      <c r="D17" s="6"/>
      <c r="E17" s="6"/>
      <c r="F17" s="6"/>
      <c r="G17" s="6"/>
      <c r="H17" s="6"/>
      <c r="I17" s="6"/>
      <c r="J17" s="6"/>
      <c r="K17" s="5"/>
      <c r="L17" s="5"/>
      <c r="M17" s="5" t="str">
        <f aca="false">IF(D17="未","要報告","")</f>
        <v/>
      </c>
    </row>
    <row r="18" customFormat="false" ht="15" hidden="false" customHeight="false" outlineLevel="0" collapsed="false">
      <c r="A18" s="5"/>
      <c r="B18" s="5"/>
      <c r="C18" s="5"/>
      <c r="D18" s="6"/>
      <c r="E18" s="6"/>
      <c r="F18" s="6"/>
      <c r="G18" s="6"/>
      <c r="H18" s="6"/>
      <c r="I18" s="6"/>
      <c r="J18" s="6"/>
      <c r="K18" s="5"/>
      <c r="L18" s="5"/>
      <c r="M18" s="5" t="str">
        <f aca="false">IF(D18="未","要報告","")</f>
        <v/>
      </c>
    </row>
    <row r="19" customFormat="false" ht="15" hidden="false" customHeight="false" outlineLevel="0" collapsed="false">
      <c r="A19" s="5"/>
      <c r="B19" s="5"/>
      <c r="C19" s="5"/>
      <c r="D19" s="6"/>
      <c r="E19" s="6"/>
      <c r="F19" s="6"/>
      <c r="G19" s="6"/>
      <c r="H19" s="6"/>
      <c r="I19" s="6"/>
      <c r="J19" s="6"/>
      <c r="K19" s="5"/>
      <c r="L19" s="5"/>
      <c r="M19" s="5" t="str">
        <f aca="false">IF(D19="未","要報告","")</f>
        <v/>
      </c>
    </row>
    <row r="20" customFormat="false" ht="15" hidden="false" customHeight="false" outlineLevel="0" collapsed="false">
      <c r="A20" s="5"/>
      <c r="B20" s="5"/>
      <c r="C20" s="5"/>
      <c r="D20" s="6"/>
      <c r="E20" s="6"/>
      <c r="F20" s="6"/>
      <c r="G20" s="6"/>
      <c r="H20" s="6"/>
      <c r="I20" s="6"/>
      <c r="J20" s="6"/>
      <c r="K20" s="5"/>
      <c r="L20" s="5"/>
      <c r="M20" s="5" t="str">
        <f aca="false">IF(D20="未","要報告","")</f>
        <v/>
      </c>
    </row>
    <row r="21" customFormat="false" ht="15" hidden="false" customHeight="false" outlineLevel="0" collapsed="false">
      <c r="A21" s="5"/>
      <c r="B21" s="5"/>
      <c r="C21" s="5"/>
      <c r="D21" s="6"/>
      <c r="E21" s="6"/>
      <c r="F21" s="6"/>
      <c r="G21" s="6"/>
      <c r="H21" s="6"/>
      <c r="I21" s="6"/>
      <c r="J21" s="6"/>
      <c r="K21" s="5"/>
      <c r="L21" s="5"/>
      <c r="M21" s="5" t="str">
        <f aca="false">IF(D21="未","要報告","")</f>
        <v/>
      </c>
    </row>
    <row r="22" customFormat="false" ht="15" hidden="false" customHeight="false" outlineLevel="0" collapsed="false">
      <c r="A22" s="5"/>
      <c r="B22" s="5"/>
      <c r="C22" s="5"/>
      <c r="D22" s="6"/>
      <c r="E22" s="6"/>
      <c r="F22" s="6"/>
      <c r="G22" s="6"/>
      <c r="H22" s="6"/>
      <c r="I22" s="6"/>
      <c r="J22" s="6"/>
      <c r="K22" s="5"/>
      <c r="L22" s="5"/>
      <c r="M22" s="5" t="str">
        <f aca="false">IF(D22="未","要報告","")</f>
        <v/>
      </c>
    </row>
    <row r="23" customFormat="false" ht="15" hidden="false" customHeight="false" outlineLevel="0" collapsed="false">
      <c r="A23" s="5"/>
      <c r="B23" s="5"/>
      <c r="C23" s="5"/>
      <c r="D23" s="6"/>
      <c r="E23" s="6"/>
      <c r="F23" s="6"/>
      <c r="G23" s="6"/>
      <c r="H23" s="6"/>
      <c r="I23" s="6"/>
      <c r="J23" s="6"/>
      <c r="K23" s="5"/>
      <c r="L23" s="5"/>
      <c r="M23" s="5" t="str">
        <f aca="false">IF(D23="未","要報告","")</f>
        <v/>
      </c>
    </row>
    <row r="26" customFormat="false" ht="17.15" hidden="false" customHeight="false" outlineLevel="0" collapsed="false">
      <c r="A26" s="9" t="s">
        <v>45</v>
      </c>
      <c r="B26" s="9"/>
      <c r="C26" s="9"/>
      <c r="D26" s="9"/>
    </row>
    <row r="27" customFormat="false" ht="29.85" hidden="false" customHeight="false" outlineLevel="0" collapsed="false">
      <c r="A27" s="10" t="s">
        <v>73</v>
      </c>
      <c r="B27" s="11" t="n">
        <f aca="false">COUNTIF(D5:D23,"未")</f>
        <v>0</v>
      </c>
    </row>
    <row r="28" customFormat="false" ht="29.85" hidden="false" customHeight="false" outlineLevel="0" collapsed="false">
      <c r="A28" s="10" t="s">
        <v>74</v>
      </c>
      <c r="B28" s="11" t="n">
        <f aca="false">COUNTIF(E5:E23,"未")</f>
        <v>1</v>
      </c>
    </row>
    <row r="29" customFormat="false" ht="29.85" hidden="false" customHeight="false" outlineLevel="0" collapsed="false">
      <c r="A29" s="10" t="s">
        <v>75</v>
      </c>
      <c r="B29" s="11" t="n">
        <f aca="false">COUNTIF(F5:F23,"未")</f>
        <v>1</v>
      </c>
    </row>
    <row r="30" customFormat="false" ht="29.85" hidden="false" customHeight="false" outlineLevel="0" collapsed="false">
      <c r="A30" s="10" t="s">
        <v>76</v>
      </c>
      <c r="B30" s="11" t="n">
        <f aca="false">COUNTIF(G5:G23,"未")</f>
        <v>1</v>
      </c>
    </row>
    <row r="31" customFormat="false" ht="15" hidden="false" customHeight="false" outlineLevel="0" collapsed="false">
      <c r="A31" s="10" t="s">
        <v>77</v>
      </c>
      <c r="B31" s="11" t="n">
        <f aca="false">COUNTIF(E5:E23,"未")+COUNTIF(F5:F23,"未")+COUNTIF(G5:G23,"未")</f>
        <v>3</v>
      </c>
    </row>
  </sheetData>
  <mergeCells count="3">
    <mergeCell ref="A1:M1"/>
    <mergeCell ref="A2:M2"/>
    <mergeCell ref="A26:D26"/>
  </mergeCells>
  <conditionalFormatting sqref="D5:H23">
    <cfRule type="expression" priority="2" aboveAverage="0" equalAverage="0" bottom="0" percent="0" rank="0" text="" dxfId="2">
      <formula>D5="未"</formula>
    </cfRule>
  </conditionalFormatting>
  <conditionalFormatting sqref="M5:M23">
    <cfRule type="expression" priority="3" aboveAverage="0" equalAverage="0" bottom="0" percent="0" rank="0" text="" dxfId="0">
      <formula>$M5="要報告"</formula>
    </cfRule>
  </conditionalFormatting>
  <dataValidations count="7">
    <dataValidation allowBlank="true" errorStyle="stop" operator="between" showDropDown="false" showErrorMessage="false" showInputMessage="false" sqref="D5:D23" type="list">
      <formula1>"済,未,不要"</formula1>
      <formula2>0</formula2>
    </dataValidation>
    <dataValidation allowBlank="true" errorStyle="stop" operator="between" showDropDown="false" showErrorMessage="false" showInputMessage="false" sqref="E5:E23" type="list">
      <formula1>"済,未,不要"</formula1>
      <formula2>0</formula2>
    </dataValidation>
    <dataValidation allowBlank="true" errorStyle="stop" operator="between" showDropDown="false" showErrorMessage="false" showInputMessage="false" sqref="F5:F23" type="list">
      <formula1>"済,未,不要"</formula1>
      <formula2>0</formula2>
    </dataValidation>
    <dataValidation allowBlank="true" errorStyle="stop" operator="between" showDropDown="false" showErrorMessage="false" showInputMessage="false" sqref="G5:G23" type="list">
      <formula1>"済,未,不要"</formula1>
      <formula2>0</formula2>
    </dataValidation>
    <dataValidation allowBlank="true" errorStyle="stop" operator="between" showDropDown="false" showErrorMessage="false" showInputMessage="false" sqref="H5:H23" type="list">
      <formula1>"済,未,不要"</formula1>
      <formula2>0</formula2>
    </dataValidation>
    <dataValidation allowBlank="true" errorStyle="stop" operator="between" showDropDown="false" showErrorMessage="false" showInputMessage="false" sqref="I5:I23" type="list">
      <formula1>"検討中,相談済,不要"</formula1>
      <formula2>0</formula2>
    </dataValidation>
    <dataValidation allowBlank="true" errorStyle="stop" operator="between" showDropDown="false" showErrorMessage="false" showInputMessage="false" sqref="J5:J23" type="list">
      <formula1>"検討中,相談済,不要"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3" min="3" style="0" width="11"/>
    <col collapsed="false" customWidth="true" hidden="false" outlineLevel="0" max="4" min="4" style="0" width="28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8" min="8" style="0" width="22"/>
  </cols>
  <sheetData>
    <row r="1" customFormat="false" ht="27.75" hidden="false" customHeight="true" outlineLevel="0" collapsed="false">
      <c r="A1" s="1" t="s">
        <v>78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79</v>
      </c>
      <c r="B2" s="2"/>
      <c r="C2" s="2"/>
      <c r="D2" s="2"/>
      <c r="E2" s="2"/>
      <c r="F2" s="2"/>
      <c r="G2" s="2"/>
      <c r="H2" s="2"/>
    </row>
    <row r="4" customFormat="false" ht="31.5" hidden="false" customHeight="true" outlineLevel="0" collapsed="false">
      <c r="A4" s="3" t="s">
        <v>2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27</v>
      </c>
    </row>
    <row r="5" customFormat="false" ht="26.85" hidden="false" customHeight="false" outlineLevel="0" collapsed="false">
      <c r="A5" s="5" t="s">
        <v>28</v>
      </c>
      <c r="B5" s="6" t="s">
        <v>86</v>
      </c>
      <c r="C5" s="6" t="s">
        <v>87</v>
      </c>
      <c r="D5" s="13" t="s">
        <v>88</v>
      </c>
      <c r="E5" s="6" t="s">
        <v>36</v>
      </c>
      <c r="F5" s="5" t="s">
        <v>89</v>
      </c>
      <c r="G5" s="5" t="str">
        <f aca="true">IF(AND(F5&lt;&gt;"",F5&lt;TODAY()),"期限超過","")</f>
        <v/>
      </c>
    </row>
    <row r="6" customFormat="false" ht="23.85" hidden="false" customHeight="false" outlineLevel="0" collapsed="false">
      <c r="A6" s="5" t="s">
        <v>28</v>
      </c>
      <c r="B6" s="6" t="s">
        <v>90</v>
      </c>
      <c r="C6" s="6" t="s">
        <v>91</v>
      </c>
      <c r="D6" s="14" t="s">
        <v>92</v>
      </c>
      <c r="E6" s="6" t="s">
        <v>36</v>
      </c>
      <c r="F6" s="5" t="s">
        <v>89</v>
      </c>
      <c r="G6" s="5" t="str">
        <f aca="true">IF(AND(F6&lt;&gt;"",F6&lt;TODAY()),"期限超過","")</f>
        <v/>
      </c>
    </row>
    <row r="7" customFormat="false" ht="23.85" hidden="false" customHeight="false" outlineLevel="0" collapsed="false">
      <c r="A7" s="5" t="s">
        <v>28</v>
      </c>
      <c r="B7" s="6" t="s">
        <v>93</v>
      </c>
      <c r="C7" s="6" t="s">
        <v>94</v>
      </c>
      <c r="D7" s="13" t="s">
        <v>95</v>
      </c>
      <c r="E7" s="6" t="s">
        <v>37</v>
      </c>
      <c r="F7" s="5" t="s">
        <v>44</v>
      </c>
      <c r="G7" s="5" t="str">
        <f aca="true">IF(AND(F7&lt;&gt;"",F7&lt;TODAY()),"期限超過","")</f>
        <v/>
      </c>
    </row>
    <row r="8" customFormat="false" ht="15" hidden="false" customHeight="false" outlineLevel="0" collapsed="false">
      <c r="A8" s="5"/>
      <c r="B8" s="6"/>
      <c r="C8" s="6"/>
      <c r="D8" s="5"/>
      <c r="E8" s="5"/>
      <c r="F8" s="5"/>
      <c r="G8" s="5" t="str">
        <f aca="true">IF(AND(F8&lt;&gt;"",F8&lt;TODAY()),"期限超過","")</f>
        <v/>
      </c>
      <c r="H8" s="5"/>
    </row>
    <row r="9" customFormat="false" ht="15" hidden="false" customHeight="false" outlineLevel="0" collapsed="false">
      <c r="A9" s="5"/>
      <c r="B9" s="6"/>
      <c r="C9" s="6"/>
      <c r="D9" s="5"/>
      <c r="E9" s="5"/>
      <c r="F9" s="5"/>
      <c r="G9" s="5" t="str">
        <f aca="true">IF(AND(F9&lt;&gt;"",F9&lt;TODAY()),"期限超過","")</f>
        <v/>
      </c>
      <c r="H9" s="5"/>
    </row>
    <row r="10" customFormat="false" ht="15" hidden="false" customHeight="false" outlineLevel="0" collapsed="false">
      <c r="A10" s="5"/>
      <c r="B10" s="6"/>
      <c r="C10" s="6"/>
      <c r="D10" s="5"/>
      <c r="E10" s="5"/>
      <c r="F10" s="5"/>
      <c r="G10" s="5" t="str">
        <f aca="true">IF(AND(F10&lt;&gt;"",F10&lt;TODAY()),"期限超過","")</f>
        <v/>
      </c>
      <c r="H10" s="5"/>
    </row>
    <row r="11" customFormat="false" ht="15" hidden="false" customHeight="false" outlineLevel="0" collapsed="false">
      <c r="A11" s="5"/>
      <c r="B11" s="6"/>
      <c r="C11" s="6"/>
      <c r="D11" s="5"/>
      <c r="E11" s="5"/>
      <c r="F11" s="5"/>
      <c r="G11" s="5" t="str">
        <f aca="true">IF(AND(F11&lt;&gt;"",F11&lt;TODAY()),"期限超過","")</f>
        <v/>
      </c>
      <c r="H11" s="5"/>
    </row>
    <row r="12" customFormat="false" ht="15" hidden="false" customHeight="false" outlineLevel="0" collapsed="false">
      <c r="A12" s="5"/>
      <c r="B12" s="6"/>
      <c r="C12" s="6"/>
      <c r="D12" s="5"/>
      <c r="E12" s="5"/>
      <c r="F12" s="5"/>
      <c r="G12" s="5" t="str">
        <f aca="true">IF(AND(F12&lt;&gt;"",F12&lt;TODAY()),"期限超過","")</f>
        <v/>
      </c>
      <c r="H12" s="5"/>
    </row>
    <row r="13" customFormat="false" ht="15" hidden="false" customHeight="false" outlineLevel="0" collapsed="false">
      <c r="A13" s="5"/>
      <c r="B13" s="6"/>
      <c r="C13" s="6"/>
      <c r="D13" s="5"/>
      <c r="E13" s="5"/>
      <c r="F13" s="5"/>
      <c r="G13" s="5" t="str">
        <f aca="true">IF(AND(F13&lt;&gt;"",F13&lt;TODAY()),"期限超過","")</f>
        <v/>
      </c>
      <c r="H13" s="5"/>
    </row>
    <row r="14" customFormat="false" ht="15" hidden="false" customHeight="false" outlineLevel="0" collapsed="false">
      <c r="A14" s="5"/>
      <c r="B14" s="6"/>
      <c r="C14" s="6"/>
      <c r="D14" s="5"/>
      <c r="E14" s="5"/>
      <c r="F14" s="5"/>
      <c r="G14" s="5" t="str">
        <f aca="true">IF(AND(F14&lt;&gt;"",F14&lt;TODAY()),"期限超過","")</f>
        <v/>
      </c>
      <c r="H14" s="5"/>
    </row>
    <row r="15" customFormat="false" ht="15" hidden="false" customHeight="false" outlineLevel="0" collapsed="false">
      <c r="A15" s="5"/>
      <c r="B15" s="6"/>
      <c r="C15" s="6"/>
      <c r="D15" s="5"/>
      <c r="E15" s="5"/>
      <c r="F15" s="5"/>
      <c r="G15" s="5" t="str">
        <f aca="true">IF(AND(F15&lt;&gt;"",F15&lt;TODAY()),"期限超過","")</f>
        <v/>
      </c>
      <c r="H15" s="5"/>
    </row>
    <row r="16" customFormat="false" ht="15" hidden="false" customHeight="false" outlineLevel="0" collapsed="false">
      <c r="A16" s="5"/>
      <c r="B16" s="6"/>
      <c r="C16" s="6"/>
      <c r="D16" s="5"/>
      <c r="E16" s="5"/>
      <c r="F16" s="5"/>
      <c r="G16" s="5" t="str">
        <f aca="true">IF(AND(F16&lt;&gt;"",F16&lt;TODAY()),"期限超過","")</f>
        <v/>
      </c>
      <c r="H16" s="5"/>
    </row>
    <row r="17" customFormat="false" ht="15" hidden="false" customHeight="false" outlineLevel="0" collapsed="false">
      <c r="A17" s="5"/>
      <c r="B17" s="6"/>
      <c r="C17" s="6"/>
      <c r="D17" s="5"/>
      <c r="E17" s="5"/>
      <c r="F17" s="5"/>
      <c r="G17" s="5" t="str">
        <f aca="true">IF(AND(F17&lt;&gt;"",F17&lt;TODAY()),"期限超過","")</f>
        <v/>
      </c>
      <c r="H17" s="5"/>
    </row>
    <row r="18" customFormat="false" ht="15" hidden="false" customHeight="false" outlineLevel="0" collapsed="false">
      <c r="A18" s="5"/>
      <c r="B18" s="6"/>
      <c r="C18" s="6"/>
      <c r="D18" s="5"/>
      <c r="E18" s="5"/>
      <c r="F18" s="5"/>
      <c r="G18" s="5" t="str">
        <f aca="true">IF(AND(F18&lt;&gt;"",F18&lt;TODAY()),"期限超過","")</f>
        <v/>
      </c>
      <c r="H18" s="5"/>
    </row>
    <row r="19" customFormat="false" ht="15" hidden="false" customHeight="false" outlineLevel="0" collapsed="false">
      <c r="A19" s="5"/>
      <c r="B19" s="6"/>
      <c r="C19" s="6"/>
      <c r="D19" s="5"/>
      <c r="E19" s="5"/>
      <c r="F19" s="5"/>
      <c r="G19" s="5" t="str">
        <f aca="true">IF(AND(F19&lt;&gt;"",F19&lt;TODAY()),"期限超過","")</f>
        <v/>
      </c>
      <c r="H19" s="5"/>
    </row>
    <row r="20" customFormat="false" ht="15" hidden="false" customHeight="false" outlineLevel="0" collapsed="false">
      <c r="A20" s="5"/>
      <c r="B20" s="6"/>
      <c r="C20" s="6"/>
      <c r="D20" s="5"/>
      <c r="E20" s="5"/>
      <c r="F20" s="5"/>
      <c r="G20" s="5" t="str">
        <f aca="true">IF(AND(F20&lt;&gt;"",F20&lt;TODAY()),"期限超過","")</f>
        <v/>
      </c>
      <c r="H20" s="5"/>
    </row>
    <row r="21" customFormat="false" ht="15" hidden="false" customHeight="false" outlineLevel="0" collapsed="false">
      <c r="A21" s="5"/>
      <c r="B21" s="6"/>
      <c r="C21" s="6"/>
      <c r="D21" s="5"/>
      <c r="E21" s="5"/>
      <c r="F21" s="5"/>
      <c r="G21" s="5" t="str">
        <f aca="true">IF(AND(F21&lt;&gt;"",F21&lt;TODAY()),"期限超過","")</f>
        <v/>
      </c>
      <c r="H21" s="5"/>
    </row>
    <row r="22" customFormat="false" ht="15" hidden="false" customHeight="false" outlineLevel="0" collapsed="false">
      <c r="A22" s="5"/>
      <c r="B22" s="6"/>
      <c r="C22" s="6"/>
      <c r="D22" s="5"/>
      <c r="E22" s="5"/>
      <c r="F22" s="5"/>
      <c r="G22" s="5" t="str">
        <f aca="true">IF(AND(F22&lt;&gt;"",F22&lt;TODAY()),"期限超過","")</f>
        <v/>
      </c>
      <c r="H22" s="5"/>
    </row>
    <row r="23" customFormat="false" ht="15" hidden="false" customHeight="false" outlineLevel="0" collapsed="false">
      <c r="A23" s="5"/>
      <c r="B23" s="6"/>
      <c r="C23" s="6"/>
      <c r="D23" s="5"/>
      <c r="E23" s="5"/>
      <c r="F23" s="5"/>
      <c r="G23" s="5" t="str">
        <f aca="true">IF(AND(F23&lt;&gt;"",F23&lt;TODAY()),"期限超過","")</f>
        <v/>
      </c>
      <c r="H23" s="5"/>
    </row>
    <row r="24" customFormat="false" ht="15" hidden="false" customHeight="false" outlineLevel="0" collapsed="false">
      <c r="A24" s="5"/>
      <c r="B24" s="6"/>
      <c r="C24" s="6"/>
      <c r="D24" s="5"/>
      <c r="E24" s="5"/>
      <c r="F24" s="5"/>
      <c r="G24" s="5" t="str">
        <f aca="true">IF(AND(F24&lt;&gt;"",F24&lt;TODAY()),"期限超過","")</f>
        <v/>
      </c>
      <c r="H24" s="5"/>
    </row>
    <row r="25" customFormat="false" ht="15" hidden="false" customHeight="false" outlineLevel="0" collapsed="false">
      <c r="A25" s="5"/>
      <c r="B25" s="6"/>
      <c r="C25" s="6"/>
      <c r="D25" s="5"/>
      <c r="E25" s="5"/>
      <c r="F25" s="5"/>
      <c r="G25" s="5" t="str">
        <f aca="true">IF(AND(F25&lt;&gt;"",F25&lt;TODAY()),"期限超過","")</f>
        <v/>
      </c>
      <c r="H25" s="5"/>
    </row>
    <row r="28" customFormat="false" ht="17.15" hidden="false" customHeight="false" outlineLevel="0" collapsed="false">
      <c r="A28" s="9" t="s">
        <v>45</v>
      </c>
      <c r="B28" s="9"/>
      <c r="C28" s="9"/>
    </row>
    <row r="29" customFormat="false" ht="29.85" hidden="false" customHeight="false" outlineLevel="0" collapsed="false">
      <c r="A29" s="10" t="s">
        <v>96</v>
      </c>
      <c r="B29" s="11" t="n">
        <f aca="false">COUNTIF(C5:C25,"未着手")+COUNTIF(C5:C25,"作業中")</f>
        <v>2</v>
      </c>
    </row>
    <row r="30" customFormat="false" ht="29.85" hidden="false" customHeight="false" outlineLevel="0" collapsed="false">
      <c r="A30" s="10" t="s">
        <v>97</v>
      </c>
      <c r="B30" s="11" t="n">
        <f aca="false">COUNTIF(G5:G25,"期限超過")</f>
        <v>0</v>
      </c>
    </row>
    <row r="31" customFormat="false" ht="15" hidden="false" customHeight="false" outlineLevel="0" collapsed="false">
      <c r="A31" s="10" t="s">
        <v>98</v>
      </c>
      <c r="B31" s="11" t="n">
        <f aca="false">COUNTIF(C5:C25,"完了")</f>
        <v>1</v>
      </c>
    </row>
  </sheetData>
  <mergeCells count="3">
    <mergeCell ref="A1:H1"/>
    <mergeCell ref="A2:H2"/>
    <mergeCell ref="A28:C28"/>
  </mergeCells>
  <conditionalFormatting sqref="C5:C25">
    <cfRule type="expression" priority="2" aboveAverage="0" equalAverage="0" bottom="0" percent="0" rank="0" text="" dxfId="1">
      <formula>C5="未着手"</formula>
    </cfRule>
    <cfRule type="expression" priority="3" aboveAverage="0" equalAverage="0" bottom="0" percent="0" rank="0" text="" dxfId="2">
      <formula>C5="作業中"</formula>
    </cfRule>
    <cfRule type="expression" priority="4" aboveAverage="0" equalAverage="0" bottom="0" percent="0" rank="0" text="" dxfId="3">
      <formula>C5="完了"</formula>
    </cfRule>
  </conditionalFormatting>
  <conditionalFormatting sqref="G5:G25">
    <cfRule type="expression" priority="5" aboveAverage="0" equalAverage="0" bottom="0" percent="0" rank="0" text="" dxfId="0">
      <formula>$G5="期限超過"</formula>
    </cfRule>
  </conditionalFormatting>
  <dataValidations count="2">
    <dataValidation allowBlank="true" errorStyle="stop" operator="between" showDropDown="false" showErrorMessage="false" showInputMessage="false" sqref="B5:B25" type="list">
      <formula1>"メール,チャット,通話録音,防犯カメラ,来店記録,対応メモ,同席者証言,SNSスクリーンショット,その他"</formula1>
      <formula2>0</formula2>
    </dataValidation>
    <dataValidation allowBlank="true" errorStyle="stop" operator="between" showDropDown="false" showErrorMessage="false" showInputMessage="false" sqref="C5:C25" type="list">
      <formula1>"未着手,作業中,完了"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6" min="3" style="0" width="11"/>
    <col collapsed="false" customWidth="true" hidden="false" outlineLevel="0" max="7" min="7" style="0" width="12"/>
    <col collapsed="false" customWidth="true" hidden="false" outlineLevel="0" max="8" min="8" style="0" width="11"/>
    <col collapsed="false" customWidth="true" hidden="false" outlineLevel="0" max="9" min="9" style="0" width="13"/>
    <col collapsed="false" customWidth="true" hidden="false" outlineLevel="0" max="10" min="10" style="0" width="14"/>
    <col collapsed="false" customWidth="true" hidden="false" outlineLevel="0" max="11" min="11" style="0" width="13"/>
  </cols>
  <sheetData>
    <row r="1" customFormat="false" ht="27.75" hidden="false" customHeight="true" outlineLevel="0" collapsed="false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9.5" hidden="false" customHeight="true" outlineLevel="0" collapsed="false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31.5" hidden="false" customHeight="true" outlineLevel="0" collapsed="false">
      <c r="A4" s="3" t="s">
        <v>2</v>
      </c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I4" s="3" t="s">
        <v>108</v>
      </c>
      <c r="J4" s="3" t="s">
        <v>109</v>
      </c>
      <c r="K4" s="3" t="s">
        <v>110</v>
      </c>
    </row>
    <row r="5" customFormat="false" ht="23.85" hidden="false" customHeight="false" outlineLevel="0" collapsed="false">
      <c r="A5" s="5" t="s">
        <v>28</v>
      </c>
      <c r="B5" s="6" t="s">
        <v>36</v>
      </c>
      <c r="C5" s="6" t="s">
        <v>41</v>
      </c>
      <c r="D5" s="6" t="s">
        <v>111</v>
      </c>
      <c r="E5" s="6" t="s">
        <v>67</v>
      </c>
      <c r="F5" s="6" t="s">
        <v>67</v>
      </c>
      <c r="G5" s="6" t="s">
        <v>112</v>
      </c>
      <c r="H5" s="6" t="s">
        <v>67</v>
      </c>
      <c r="I5" s="6" t="s">
        <v>113</v>
      </c>
      <c r="J5" s="5" t="s">
        <v>114</v>
      </c>
      <c r="K5" s="5" t="str">
        <f aca="false">IF(OR(C5="高",D5="要"),"要対応","")</f>
        <v>要対応</v>
      </c>
    </row>
    <row r="6" customFormat="false" ht="15" hidden="false" customHeight="false" outlineLevel="0" collapsed="false">
      <c r="A6" s="5"/>
      <c r="B6" s="5"/>
      <c r="C6" s="6"/>
      <c r="D6" s="6"/>
      <c r="E6" s="6"/>
      <c r="F6" s="6"/>
      <c r="G6" s="6"/>
      <c r="H6" s="6"/>
      <c r="I6" s="6"/>
      <c r="J6" s="5"/>
      <c r="K6" s="5" t="str">
        <f aca="false">IF(OR(C6="高",D6="要"),"要対応","")</f>
        <v/>
      </c>
    </row>
    <row r="7" customFormat="false" ht="15" hidden="false" customHeight="false" outlineLevel="0" collapsed="false">
      <c r="A7" s="5"/>
      <c r="B7" s="5"/>
      <c r="C7" s="6"/>
      <c r="D7" s="6"/>
      <c r="E7" s="6"/>
      <c r="F7" s="6"/>
      <c r="G7" s="6"/>
      <c r="H7" s="6"/>
      <c r="I7" s="6"/>
      <c r="J7" s="5"/>
      <c r="K7" s="5" t="str">
        <f aca="false">IF(OR(C7="高",D7="要"),"要対応","")</f>
        <v/>
      </c>
    </row>
    <row r="8" customFormat="false" ht="15" hidden="false" customHeight="false" outlineLevel="0" collapsed="false">
      <c r="A8" s="5"/>
      <c r="B8" s="5"/>
      <c r="C8" s="6"/>
      <c r="D8" s="6"/>
      <c r="E8" s="6"/>
      <c r="F8" s="6"/>
      <c r="G8" s="6"/>
      <c r="H8" s="6"/>
      <c r="I8" s="6"/>
      <c r="J8" s="5"/>
      <c r="K8" s="5" t="str">
        <f aca="false">IF(OR(C8="高",D8="要"),"要対応","")</f>
        <v/>
      </c>
    </row>
    <row r="9" customFormat="false" ht="15" hidden="false" customHeight="false" outlineLevel="0" collapsed="false">
      <c r="A9" s="5"/>
      <c r="B9" s="5"/>
      <c r="C9" s="6"/>
      <c r="D9" s="6"/>
      <c r="E9" s="6"/>
      <c r="F9" s="6"/>
      <c r="G9" s="6"/>
      <c r="H9" s="6"/>
      <c r="I9" s="6"/>
      <c r="J9" s="5"/>
      <c r="K9" s="5" t="str">
        <f aca="false">IF(OR(C9="高",D9="要"),"要対応","")</f>
        <v/>
      </c>
    </row>
    <row r="10" customFormat="false" ht="15" hidden="false" customHeight="false" outlineLevel="0" collapsed="false">
      <c r="A10" s="5"/>
      <c r="B10" s="5"/>
      <c r="C10" s="6"/>
      <c r="D10" s="6"/>
      <c r="E10" s="6"/>
      <c r="F10" s="6"/>
      <c r="G10" s="6"/>
      <c r="H10" s="6"/>
      <c r="I10" s="6"/>
      <c r="J10" s="5"/>
      <c r="K10" s="5" t="str">
        <f aca="false">IF(OR(C10="高",D10="要"),"要対応","")</f>
        <v/>
      </c>
    </row>
    <row r="11" customFormat="false" ht="15" hidden="false" customHeight="false" outlineLevel="0" collapsed="false">
      <c r="A11" s="5"/>
      <c r="B11" s="5"/>
      <c r="C11" s="6"/>
      <c r="D11" s="6"/>
      <c r="E11" s="6"/>
      <c r="F11" s="6"/>
      <c r="G11" s="6"/>
      <c r="H11" s="6"/>
      <c r="I11" s="6"/>
      <c r="J11" s="5"/>
      <c r="K11" s="5" t="str">
        <f aca="false">IF(OR(C11="高",D11="要"),"要対応","")</f>
        <v/>
      </c>
    </row>
    <row r="12" customFormat="false" ht="15" hidden="false" customHeight="false" outlineLevel="0" collapsed="false">
      <c r="A12" s="5"/>
      <c r="B12" s="5"/>
      <c r="C12" s="6"/>
      <c r="D12" s="6"/>
      <c r="E12" s="6"/>
      <c r="F12" s="6"/>
      <c r="G12" s="6"/>
      <c r="H12" s="6"/>
      <c r="I12" s="6"/>
      <c r="J12" s="5"/>
      <c r="K12" s="5" t="str">
        <f aca="false">IF(OR(C12="高",D12="要"),"要対応","")</f>
        <v/>
      </c>
    </row>
    <row r="13" customFormat="false" ht="15" hidden="false" customHeight="false" outlineLevel="0" collapsed="false">
      <c r="A13" s="5"/>
      <c r="B13" s="5"/>
      <c r="C13" s="6"/>
      <c r="D13" s="6"/>
      <c r="E13" s="6"/>
      <c r="F13" s="6"/>
      <c r="G13" s="6"/>
      <c r="H13" s="6"/>
      <c r="I13" s="6"/>
      <c r="J13" s="5"/>
      <c r="K13" s="5" t="str">
        <f aca="false">IF(OR(C13="高",D13="要"),"要対応","")</f>
        <v/>
      </c>
    </row>
    <row r="14" customFormat="false" ht="15" hidden="false" customHeight="false" outlineLevel="0" collapsed="false">
      <c r="A14" s="5"/>
      <c r="B14" s="5"/>
      <c r="C14" s="6"/>
      <c r="D14" s="6"/>
      <c r="E14" s="6"/>
      <c r="F14" s="6"/>
      <c r="G14" s="6"/>
      <c r="H14" s="6"/>
      <c r="I14" s="6"/>
      <c r="J14" s="5"/>
      <c r="K14" s="5" t="str">
        <f aca="false">IF(OR(C14="高",D14="要"),"要対応","")</f>
        <v/>
      </c>
    </row>
    <row r="15" customFormat="false" ht="15" hidden="false" customHeight="false" outlineLevel="0" collapsed="false">
      <c r="A15" s="5"/>
      <c r="B15" s="5"/>
      <c r="C15" s="6"/>
      <c r="D15" s="6"/>
      <c r="E15" s="6"/>
      <c r="F15" s="6"/>
      <c r="G15" s="6"/>
      <c r="H15" s="6"/>
      <c r="I15" s="6"/>
      <c r="J15" s="5"/>
      <c r="K15" s="5" t="str">
        <f aca="false">IF(OR(C15="高",D15="要"),"要対応","")</f>
        <v/>
      </c>
    </row>
    <row r="16" customFormat="false" ht="15" hidden="false" customHeight="false" outlineLevel="0" collapsed="false">
      <c r="A16" s="5"/>
      <c r="B16" s="5"/>
      <c r="C16" s="6"/>
      <c r="D16" s="6"/>
      <c r="E16" s="6"/>
      <c r="F16" s="6"/>
      <c r="G16" s="6"/>
      <c r="H16" s="6"/>
      <c r="I16" s="6"/>
      <c r="J16" s="5"/>
      <c r="K16" s="5" t="str">
        <f aca="false">IF(OR(C16="高",D16="要"),"要対応","")</f>
        <v/>
      </c>
    </row>
    <row r="17" customFormat="false" ht="15" hidden="false" customHeight="false" outlineLevel="0" collapsed="false">
      <c r="A17" s="5"/>
      <c r="B17" s="5"/>
      <c r="C17" s="6"/>
      <c r="D17" s="6"/>
      <c r="E17" s="6"/>
      <c r="F17" s="6"/>
      <c r="G17" s="6"/>
      <c r="H17" s="6"/>
      <c r="I17" s="6"/>
      <c r="J17" s="5"/>
      <c r="K17" s="5" t="str">
        <f aca="false">IF(OR(C17="高",D17="要"),"要対応","")</f>
        <v/>
      </c>
    </row>
    <row r="18" customFormat="false" ht="15" hidden="false" customHeight="false" outlineLevel="0" collapsed="false">
      <c r="A18" s="5"/>
      <c r="B18" s="5"/>
      <c r="C18" s="6"/>
      <c r="D18" s="6"/>
      <c r="E18" s="6"/>
      <c r="F18" s="6"/>
      <c r="G18" s="6"/>
      <c r="H18" s="6"/>
      <c r="I18" s="6"/>
      <c r="J18" s="5"/>
      <c r="K18" s="5" t="str">
        <f aca="false">IF(OR(C18="高",D18="要"),"要対応","")</f>
        <v/>
      </c>
    </row>
    <row r="19" customFormat="false" ht="15" hidden="false" customHeight="false" outlineLevel="0" collapsed="false">
      <c r="A19" s="5"/>
      <c r="B19" s="5"/>
      <c r="C19" s="6"/>
      <c r="D19" s="6"/>
      <c r="E19" s="6"/>
      <c r="F19" s="6"/>
      <c r="G19" s="6"/>
      <c r="H19" s="6"/>
      <c r="I19" s="6"/>
      <c r="J19" s="5"/>
      <c r="K19" s="5" t="str">
        <f aca="false">IF(OR(C19="高",D19="要"),"要対応","")</f>
        <v/>
      </c>
    </row>
    <row r="20" customFormat="false" ht="15" hidden="false" customHeight="false" outlineLevel="0" collapsed="false">
      <c r="A20" s="5"/>
      <c r="B20" s="5"/>
      <c r="C20" s="6"/>
      <c r="D20" s="6"/>
      <c r="E20" s="6"/>
      <c r="F20" s="6"/>
      <c r="G20" s="6"/>
      <c r="H20" s="6"/>
      <c r="I20" s="6"/>
      <c r="J20" s="5"/>
      <c r="K20" s="5" t="str">
        <f aca="false">IF(OR(C20="高",D20="要"),"要対応","")</f>
        <v/>
      </c>
    </row>
    <row r="21" customFormat="false" ht="15" hidden="false" customHeight="false" outlineLevel="0" collapsed="false">
      <c r="A21" s="5"/>
      <c r="B21" s="5"/>
      <c r="C21" s="6"/>
      <c r="D21" s="6"/>
      <c r="E21" s="6"/>
      <c r="F21" s="6"/>
      <c r="G21" s="6"/>
      <c r="H21" s="6"/>
      <c r="I21" s="6"/>
      <c r="J21" s="5"/>
      <c r="K21" s="5" t="str">
        <f aca="false">IF(OR(C21="高",D21="要"),"要対応","")</f>
        <v/>
      </c>
    </row>
    <row r="22" customFormat="false" ht="15" hidden="false" customHeight="false" outlineLevel="0" collapsed="false">
      <c r="A22" s="5"/>
      <c r="B22" s="5"/>
      <c r="C22" s="6"/>
      <c r="D22" s="6"/>
      <c r="E22" s="6"/>
      <c r="F22" s="6"/>
      <c r="G22" s="6"/>
      <c r="H22" s="6"/>
      <c r="I22" s="6"/>
      <c r="J22" s="5"/>
      <c r="K22" s="5" t="str">
        <f aca="false">IF(OR(C22="高",D22="要"),"要対応","")</f>
        <v/>
      </c>
    </row>
    <row r="23" customFormat="false" ht="15" hidden="false" customHeight="false" outlineLevel="0" collapsed="false">
      <c r="A23" s="5"/>
      <c r="B23" s="5"/>
      <c r="C23" s="6"/>
      <c r="D23" s="6"/>
      <c r="E23" s="6"/>
      <c r="F23" s="6"/>
      <c r="G23" s="6"/>
      <c r="H23" s="6"/>
      <c r="I23" s="6"/>
      <c r="J23" s="5"/>
      <c r="K23" s="5" t="str">
        <f aca="false">IF(OR(C23="高",D23="要"),"要対応","")</f>
        <v/>
      </c>
    </row>
    <row r="26" customFormat="false" ht="17.15" hidden="false" customHeight="false" outlineLevel="0" collapsed="false">
      <c r="A26" s="9" t="s">
        <v>45</v>
      </c>
      <c r="B26" s="9"/>
      <c r="C26" s="9"/>
    </row>
    <row r="27" customFormat="false" ht="29.85" hidden="false" customHeight="false" outlineLevel="0" collapsed="false">
      <c r="A27" s="10" t="s">
        <v>115</v>
      </c>
      <c r="B27" s="11" t="n">
        <f aca="false">COUNTIF(K5:K23,"要対応")</f>
        <v>1</v>
      </c>
    </row>
    <row r="28" customFormat="false" ht="29.85" hidden="false" customHeight="false" outlineLevel="0" collapsed="false">
      <c r="A28" s="10" t="s">
        <v>116</v>
      </c>
      <c r="B28" s="11" t="n">
        <f aca="false">COUNTIF(C5:C23,"高")</f>
        <v>1</v>
      </c>
    </row>
    <row r="29" customFormat="false" ht="29.85" hidden="false" customHeight="false" outlineLevel="0" collapsed="false">
      <c r="A29" s="10" t="s">
        <v>117</v>
      </c>
      <c r="B29" s="11" t="n">
        <f aca="false">COUNTIF(G5:G23,"予定")</f>
        <v>1</v>
      </c>
    </row>
  </sheetData>
  <mergeCells count="3">
    <mergeCell ref="A1:K1"/>
    <mergeCell ref="A2:K2"/>
    <mergeCell ref="A26:C26"/>
  </mergeCells>
  <conditionalFormatting sqref="C5:C23">
    <cfRule type="expression" priority="2" aboveAverage="0" equalAverage="0" bottom="0" percent="0" rank="0" text="" dxfId="1">
      <formula>C5="高"</formula>
    </cfRule>
    <cfRule type="expression" priority="3" aboveAverage="0" equalAverage="0" bottom="0" percent="0" rank="0" text="" dxfId="2">
      <formula>C5="中"</formula>
    </cfRule>
  </conditionalFormatting>
  <conditionalFormatting sqref="K5:K23">
    <cfRule type="expression" priority="4" aboveAverage="0" equalAverage="0" bottom="0" percent="0" rank="0" text="" dxfId="0">
      <formula>$K5="要対応"</formula>
    </cfRule>
  </conditionalFormatting>
  <dataValidations count="7">
    <dataValidation allowBlank="true" errorStyle="stop" operator="between" showDropDown="false" showErrorMessage="false" showInputMessage="false" sqref="C5:C23" type="list">
      <formula1>"高,中,低"</formula1>
      <formula2>0</formula2>
    </dataValidation>
    <dataValidation allowBlank="true" errorStyle="stop" operator="between" showDropDown="false" showErrorMessage="false" showInputMessage="false" sqref="D5:D23" type="list">
      <formula1>"要,不要"</formula1>
      <formula2>0</formula2>
    </dataValidation>
    <dataValidation allowBlank="true" errorStyle="stop" operator="between" showDropDown="false" showErrorMessage="false" showInputMessage="false" sqref="E5:E23" type="list">
      <formula1>"済,未,不要"</formula1>
      <formula2>0</formula2>
    </dataValidation>
    <dataValidation allowBlank="true" errorStyle="stop" operator="between" showDropDown="false" showErrorMessage="false" showInputMessage="false" sqref="F5:F23" type="list">
      <formula1>"済,未,不要"</formula1>
      <formula2>0</formula2>
    </dataValidation>
    <dataValidation allowBlank="true" errorStyle="stop" operator="between" showDropDown="false" showErrorMessage="false" showInputMessage="false" sqref="G5:G23" type="list">
      <formula1>"済,予定,不要"</formula1>
      <formula2>0</formula2>
    </dataValidation>
    <dataValidation allowBlank="true" errorStyle="stop" operator="between" showDropDown="false" showErrorMessage="false" showInputMessage="false" sqref="H5:H23" type="list">
      <formula1>"済,予定,不要"</formula1>
      <formula2>0</formula2>
    </dataValidation>
    <dataValidation allowBlank="true" errorStyle="stop" operator="between" showDropDown="false" showErrorMessage="false" showInputMessage="false" sqref="I5:I23" type="list">
      <formula1>"継続,変更希望,休業希望,未確認"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4" min="3" style="0" width="14"/>
    <col collapsed="false" customWidth="true" hidden="false" outlineLevel="0" max="7" min="5" style="0" width="11"/>
    <col collapsed="false" customWidth="true" hidden="false" outlineLevel="0" max="8" min="8" style="0" width="32"/>
    <col collapsed="false" customWidth="true" hidden="false" outlineLevel="0" max="9" min="9" style="0" width="12"/>
  </cols>
  <sheetData>
    <row r="1" customFormat="false" ht="27.75" hidden="false" customHeight="true" outlineLevel="0" collapsed="false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119</v>
      </c>
      <c r="B2" s="2"/>
      <c r="C2" s="2"/>
      <c r="D2" s="2"/>
      <c r="E2" s="2"/>
      <c r="F2" s="2"/>
      <c r="G2" s="2"/>
      <c r="H2" s="2"/>
      <c r="I2" s="2"/>
    </row>
    <row r="4" customFormat="false" ht="31.5" hidden="false" customHeight="true" outlineLevel="0" collapsed="false">
      <c r="A4" s="3" t="s">
        <v>2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126</v>
      </c>
      <c r="I4" s="3" t="s">
        <v>127</v>
      </c>
    </row>
    <row r="5" customFormat="false" ht="29.85" hidden="false" customHeight="false" outlineLevel="0" collapsed="false">
      <c r="A5" s="5" t="s">
        <v>28</v>
      </c>
      <c r="B5" s="5" t="s">
        <v>29</v>
      </c>
      <c r="C5" s="6" t="s">
        <v>36</v>
      </c>
      <c r="D5" s="6" t="s">
        <v>66</v>
      </c>
      <c r="E5" s="6" t="s">
        <v>128</v>
      </c>
      <c r="F5" s="6" t="s">
        <v>129</v>
      </c>
      <c r="G5" s="6" t="s">
        <v>67</v>
      </c>
      <c r="H5" s="7" t="s">
        <v>130</v>
      </c>
      <c r="I5" s="6" t="s">
        <v>111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6"/>
      <c r="G6" s="6"/>
      <c r="H6" s="5"/>
      <c r="I6" s="6"/>
    </row>
    <row r="7" customFormat="false" ht="15" hidden="false" customHeight="false" outlineLevel="0" collapsed="false">
      <c r="A7" s="5"/>
      <c r="B7" s="5"/>
      <c r="C7" s="5"/>
      <c r="D7" s="5"/>
      <c r="E7" s="6"/>
      <c r="F7" s="6"/>
      <c r="G7" s="6"/>
      <c r="H7" s="5"/>
      <c r="I7" s="6"/>
    </row>
    <row r="8" customFormat="false" ht="15" hidden="false" customHeight="false" outlineLevel="0" collapsed="false">
      <c r="A8" s="5"/>
      <c r="B8" s="5"/>
      <c r="C8" s="5"/>
      <c r="D8" s="5"/>
      <c r="E8" s="6"/>
      <c r="F8" s="6"/>
      <c r="G8" s="6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6"/>
      <c r="F9" s="6"/>
      <c r="G9" s="6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6"/>
      <c r="F10" s="6"/>
      <c r="G10" s="6"/>
      <c r="H10" s="5"/>
      <c r="I10" s="6"/>
    </row>
    <row r="11" customFormat="false" ht="15" hidden="false" customHeight="false" outlineLevel="0" collapsed="false">
      <c r="A11" s="5"/>
      <c r="B11" s="5"/>
      <c r="C11" s="5"/>
      <c r="D11" s="5"/>
      <c r="E11" s="6"/>
      <c r="F11" s="6"/>
      <c r="G11" s="6"/>
      <c r="H11" s="5"/>
      <c r="I11" s="6"/>
    </row>
    <row r="12" customFormat="false" ht="15" hidden="false" customHeight="false" outlineLevel="0" collapsed="false">
      <c r="A12" s="5"/>
      <c r="B12" s="5"/>
      <c r="C12" s="5"/>
      <c r="D12" s="5"/>
      <c r="E12" s="6"/>
      <c r="F12" s="6"/>
      <c r="G12" s="6"/>
      <c r="H12" s="5"/>
      <c r="I12" s="6"/>
    </row>
    <row r="13" customFormat="false" ht="15" hidden="false" customHeight="false" outlineLevel="0" collapsed="false">
      <c r="A13" s="5"/>
      <c r="B13" s="5"/>
      <c r="C13" s="5"/>
      <c r="D13" s="5"/>
      <c r="E13" s="6"/>
      <c r="F13" s="6"/>
      <c r="G13" s="6"/>
      <c r="H13" s="5"/>
      <c r="I13" s="6"/>
    </row>
    <row r="14" customFormat="false" ht="15" hidden="false" customHeight="false" outlineLevel="0" collapsed="false">
      <c r="A14" s="5"/>
      <c r="B14" s="5"/>
      <c r="C14" s="5"/>
      <c r="D14" s="5"/>
      <c r="E14" s="6"/>
      <c r="F14" s="6"/>
      <c r="G14" s="6"/>
      <c r="H14" s="5"/>
      <c r="I14" s="6"/>
    </row>
    <row r="15" customFormat="false" ht="15" hidden="false" customHeight="false" outlineLevel="0" collapsed="false">
      <c r="A15" s="5"/>
      <c r="B15" s="5"/>
      <c r="C15" s="5"/>
      <c r="D15" s="5"/>
      <c r="E15" s="6"/>
      <c r="F15" s="6"/>
      <c r="G15" s="6"/>
      <c r="H15" s="5"/>
      <c r="I15" s="6"/>
    </row>
    <row r="16" customFormat="false" ht="15" hidden="false" customHeight="false" outlineLevel="0" collapsed="false">
      <c r="A16" s="5"/>
      <c r="B16" s="5"/>
      <c r="C16" s="5"/>
      <c r="D16" s="5"/>
      <c r="E16" s="6"/>
      <c r="F16" s="6"/>
      <c r="G16" s="6"/>
      <c r="H16" s="5"/>
      <c r="I16" s="6"/>
    </row>
    <row r="17" customFormat="false" ht="15" hidden="false" customHeight="false" outlineLevel="0" collapsed="false">
      <c r="A17" s="5"/>
      <c r="B17" s="5"/>
      <c r="C17" s="5"/>
      <c r="D17" s="5"/>
      <c r="E17" s="6"/>
      <c r="F17" s="6"/>
      <c r="G17" s="6"/>
      <c r="H17" s="5"/>
      <c r="I17" s="6"/>
    </row>
    <row r="18" customFormat="false" ht="15" hidden="false" customHeight="false" outlineLevel="0" collapsed="false">
      <c r="A18" s="5"/>
      <c r="B18" s="5"/>
      <c r="C18" s="5"/>
      <c r="D18" s="5"/>
      <c r="E18" s="6"/>
      <c r="F18" s="6"/>
      <c r="G18" s="6"/>
      <c r="H18" s="5"/>
      <c r="I18" s="6"/>
    </row>
    <row r="19" customFormat="false" ht="15" hidden="false" customHeight="false" outlineLevel="0" collapsed="false">
      <c r="A19" s="5"/>
      <c r="B19" s="5"/>
      <c r="C19" s="5"/>
      <c r="D19" s="5"/>
      <c r="E19" s="6"/>
      <c r="F19" s="6"/>
      <c r="G19" s="6"/>
      <c r="H19" s="5"/>
      <c r="I19" s="6"/>
    </row>
    <row r="20" customFormat="false" ht="15" hidden="false" customHeight="false" outlineLevel="0" collapsed="false">
      <c r="A20" s="5"/>
      <c r="B20" s="5"/>
      <c r="C20" s="5"/>
      <c r="D20" s="5"/>
      <c r="E20" s="6"/>
      <c r="F20" s="6"/>
      <c r="G20" s="6"/>
      <c r="H20" s="5"/>
      <c r="I20" s="6"/>
    </row>
    <row r="21" customFormat="false" ht="15" hidden="false" customHeight="false" outlineLevel="0" collapsed="false">
      <c r="A21" s="5"/>
      <c r="B21" s="5"/>
      <c r="C21" s="5"/>
      <c r="D21" s="5"/>
      <c r="E21" s="6"/>
      <c r="F21" s="6"/>
      <c r="G21" s="6"/>
      <c r="H21" s="5"/>
      <c r="I21" s="6"/>
    </row>
    <row r="22" customFormat="false" ht="15" hidden="false" customHeight="false" outlineLevel="0" collapsed="false">
      <c r="A22" s="5"/>
      <c r="B22" s="5"/>
      <c r="C22" s="5"/>
      <c r="D22" s="5"/>
      <c r="E22" s="6"/>
      <c r="F22" s="6"/>
      <c r="G22" s="6"/>
      <c r="H22" s="5"/>
      <c r="I22" s="6"/>
    </row>
    <row r="23" customFormat="false" ht="15" hidden="false" customHeight="false" outlineLevel="0" collapsed="false">
      <c r="A23" s="5"/>
      <c r="B23" s="5"/>
      <c r="C23" s="5"/>
      <c r="D23" s="5"/>
      <c r="E23" s="6"/>
      <c r="F23" s="6"/>
      <c r="G23" s="6"/>
      <c r="H23" s="5"/>
      <c r="I23" s="6"/>
    </row>
    <row r="26" customFormat="false" ht="17.15" hidden="false" customHeight="false" outlineLevel="0" collapsed="false">
      <c r="A26" s="9" t="s">
        <v>45</v>
      </c>
      <c r="B26" s="9"/>
      <c r="C26" s="9"/>
    </row>
    <row r="27" customFormat="false" ht="29.85" hidden="false" customHeight="false" outlineLevel="0" collapsed="false">
      <c r="A27" s="10" t="s">
        <v>131</v>
      </c>
      <c r="B27" s="11" t="n">
        <f aca="false">COUNTIF(G5:G23,"未")</f>
        <v>0</v>
      </c>
    </row>
    <row r="28" customFormat="false" ht="29.85" hidden="false" customHeight="false" outlineLevel="0" collapsed="false">
      <c r="A28" s="10" t="s">
        <v>132</v>
      </c>
      <c r="B28" s="11" t="n">
        <f aca="false">COUNTIF(I5:I23,"要")</f>
        <v>1</v>
      </c>
    </row>
    <row r="29" customFormat="false" ht="15" hidden="false" customHeight="false" outlineLevel="0" collapsed="false">
      <c r="A29" s="10" t="s">
        <v>133</v>
      </c>
      <c r="B29" s="11" t="n">
        <f aca="false">COUNTIF(E5:E23,"書面")</f>
        <v>1</v>
      </c>
    </row>
  </sheetData>
  <mergeCells count="3">
    <mergeCell ref="A1:I1"/>
    <mergeCell ref="A2:I2"/>
    <mergeCell ref="A26:C26"/>
  </mergeCells>
  <conditionalFormatting sqref="G5:G23">
    <cfRule type="expression" priority="2" aboveAverage="0" equalAverage="0" bottom="0" percent="0" rank="0" text="" dxfId="0">
      <formula>G5="未"</formula>
    </cfRule>
  </conditionalFormatting>
  <conditionalFormatting sqref="I5:I23">
    <cfRule type="expression" priority="3" aboveAverage="0" equalAverage="0" bottom="0" percent="0" rank="0" text="" dxfId="2">
      <formula>I5="要"</formula>
    </cfRule>
  </conditionalFormatting>
  <dataValidations count="4">
    <dataValidation allowBlank="true" errorStyle="stop" operator="between" showDropDown="false" showErrorMessage="false" showInputMessage="false" sqref="E5:E23" type="list">
      <formula1>"口頭,チャット,書面"</formula1>
      <formula2>0</formula2>
    </dataValidation>
    <dataValidation allowBlank="true" errorStyle="stop" operator="between" showDropDown="false" showErrorMessage="false" showInputMessage="false" sqref="F5:F23" type="list">
      <formula1>"あり,なし"</formula1>
      <formula2>0</formula2>
    </dataValidation>
    <dataValidation allowBlank="true" errorStyle="stop" operator="between" showDropDown="false" showErrorMessage="false" showInputMessage="false" sqref="G5:G23" type="list">
      <formula1>"済,未"</formula1>
      <formula2>0</formula2>
    </dataValidation>
    <dataValidation allowBlank="true" errorStyle="stop" operator="between" showDropDown="false" showErrorMessage="false" showInputMessage="false" sqref="I5:I23" type="list">
      <formula1>"要,不要"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7" min="5" style="0" width="11"/>
    <col collapsed="false" customWidth="true" hidden="false" outlineLevel="0" max="8" min="8" style="0" width="22"/>
  </cols>
  <sheetData>
    <row r="1" customFormat="false" ht="27.75" hidden="false" customHeight="true" outlineLevel="0" collapsed="false">
      <c r="A1" s="1" t="s">
        <v>134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135</v>
      </c>
      <c r="B2" s="2"/>
      <c r="C2" s="2"/>
      <c r="D2" s="2"/>
      <c r="E2" s="2"/>
      <c r="F2" s="2"/>
      <c r="G2" s="2"/>
      <c r="H2" s="2"/>
    </row>
    <row r="4" customFormat="false" ht="31.5" hidden="false" customHeight="true" outlineLevel="0" collapsed="false">
      <c r="A4" s="3" t="s">
        <v>2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26</v>
      </c>
      <c r="H4" s="3" t="s">
        <v>27</v>
      </c>
    </row>
    <row r="5" customFormat="false" ht="23.85" hidden="false" customHeight="false" outlineLevel="0" collapsed="false">
      <c r="A5" s="5" t="s">
        <v>28</v>
      </c>
      <c r="B5" s="7" t="s">
        <v>141</v>
      </c>
      <c r="C5" s="6" t="s">
        <v>142</v>
      </c>
      <c r="D5" s="5" t="s">
        <v>143</v>
      </c>
      <c r="E5" s="6" t="s">
        <v>144</v>
      </c>
      <c r="F5" s="6" t="s">
        <v>68</v>
      </c>
      <c r="G5" s="5" t="str">
        <f aca="true">IF(AND(D5&lt;&gt;"",D5&lt;TODAY(),E5&lt;&gt;"完了"),"超過","")</f>
        <v/>
      </c>
    </row>
    <row r="6" customFormat="false" ht="23.85" hidden="false" customHeight="false" outlineLevel="0" collapsed="false">
      <c r="A6" s="5" t="s">
        <v>28</v>
      </c>
      <c r="B6" s="7" t="s">
        <v>145</v>
      </c>
      <c r="C6" s="6" t="s">
        <v>146</v>
      </c>
      <c r="D6" s="5" t="s">
        <v>147</v>
      </c>
      <c r="E6" s="6" t="s">
        <v>94</v>
      </c>
      <c r="F6" s="6" t="s">
        <v>68</v>
      </c>
      <c r="G6" s="5" t="str">
        <f aca="true">IF(AND(D6&lt;&gt;"",D6&lt;TODAY(),E6&lt;&gt;"完了"),"超過","")</f>
        <v/>
      </c>
    </row>
    <row r="7" customFormat="false" ht="23.85" hidden="false" customHeight="false" outlineLevel="0" collapsed="false">
      <c r="A7" s="5" t="s">
        <v>28</v>
      </c>
      <c r="B7" s="7" t="s">
        <v>148</v>
      </c>
      <c r="C7" s="6" t="s">
        <v>142</v>
      </c>
      <c r="D7" s="5" t="s">
        <v>149</v>
      </c>
      <c r="E7" s="6" t="s">
        <v>87</v>
      </c>
      <c r="F7" s="6" t="s">
        <v>67</v>
      </c>
      <c r="G7" s="5" t="str">
        <f aca="true">IF(AND(D7&lt;&gt;"",D7&lt;TODAY(),E7&lt;&gt;"完了"),"超過","")</f>
        <v/>
      </c>
    </row>
    <row r="8" customFormat="false" ht="15" hidden="false" customHeight="false" outlineLevel="0" collapsed="false">
      <c r="A8" s="5"/>
      <c r="B8" s="5"/>
      <c r="C8" s="5"/>
      <c r="D8" s="5"/>
      <c r="E8" s="6"/>
      <c r="F8" s="6"/>
      <c r="G8" s="5" t="str">
        <f aca="true">IF(AND(D8&lt;&gt;"",D8&lt;TODAY(),E8&lt;&gt;"完了"),"超過","")</f>
        <v/>
      </c>
      <c r="H8" s="5"/>
    </row>
    <row r="9" customFormat="false" ht="15" hidden="false" customHeight="false" outlineLevel="0" collapsed="false">
      <c r="A9" s="5"/>
      <c r="B9" s="5"/>
      <c r="C9" s="5"/>
      <c r="D9" s="5"/>
      <c r="E9" s="6"/>
      <c r="F9" s="6"/>
      <c r="G9" s="5" t="str">
        <f aca="true">IF(AND(D9&lt;&gt;"",D9&lt;TODAY(),E9&lt;&gt;"完了"),"超過","")</f>
        <v/>
      </c>
      <c r="H9" s="5"/>
    </row>
    <row r="10" customFormat="false" ht="15" hidden="false" customHeight="false" outlineLevel="0" collapsed="false">
      <c r="A10" s="5"/>
      <c r="B10" s="5"/>
      <c r="C10" s="5"/>
      <c r="D10" s="5"/>
      <c r="E10" s="6"/>
      <c r="F10" s="6"/>
      <c r="G10" s="5" t="str">
        <f aca="true">IF(AND(D10&lt;&gt;"",D10&lt;TODAY(),E10&lt;&gt;"完了"),"超過","")</f>
        <v/>
      </c>
      <c r="H10" s="5"/>
    </row>
    <row r="11" customFormat="false" ht="15" hidden="false" customHeight="false" outlineLevel="0" collapsed="false">
      <c r="A11" s="5"/>
      <c r="B11" s="5"/>
      <c r="C11" s="5"/>
      <c r="D11" s="5"/>
      <c r="E11" s="6"/>
      <c r="F11" s="6"/>
      <c r="G11" s="5" t="str">
        <f aca="true">IF(AND(D11&lt;&gt;"",D11&lt;TODAY(),E11&lt;&gt;"完了"),"超過","")</f>
        <v/>
      </c>
      <c r="H11" s="5"/>
    </row>
    <row r="12" customFormat="false" ht="15" hidden="false" customHeight="false" outlineLevel="0" collapsed="false">
      <c r="A12" s="5"/>
      <c r="B12" s="5"/>
      <c r="C12" s="5"/>
      <c r="D12" s="5"/>
      <c r="E12" s="6"/>
      <c r="F12" s="6"/>
      <c r="G12" s="5" t="str">
        <f aca="true">IF(AND(D12&lt;&gt;"",D12&lt;TODAY(),E12&lt;&gt;"完了"),"超過","")</f>
        <v/>
      </c>
      <c r="H12" s="5"/>
    </row>
    <row r="13" customFormat="false" ht="15" hidden="false" customHeight="false" outlineLevel="0" collapsed="false">
      <c r="A13" s="5"/>
      <c r="B13" s="5"/>
      <c r="C13" s="5"/>
      <c r="D13" s="5"/>
      <c r="E13" s="6"/>
      <c r="F13" s="6"/>
      <c r="G13" s="5" t="str">
        <f aca="true">IF(AND(D13&lt;&gt;"",D13&lt;TODAY(),E13&lt;&gt;"完了"),"超過","")</f>
        <v/>
      </c>
      <c r="H13" s="5"/>
    </row>
    <row r="14" customFormat="false" ht="15" hidden="false" customHeight="false" outlineLevel="0" collapsed="false">
      <c r="A14" s="5"/>
      <c r="B14" s="5"/>
      <c r="C14" s="5"/>
      <c r="D14" s="5"/>
      <c r="E14" s="6"/>
      <c r="F14" s="6"/>
      <c r="G14" s="5" t="str">
        <f aca="true">IF(AND(D14&lt;&gt;"",D14&lt;TODAY(),E14&lt;&gt;"完了"),"超過","")</f>
        <v/>
      </c>
      <c r="H14" s="5"/>
    </row>
    <row r="15" customFormat="false" ht="15" hidden="false" customHeight="false" outlineLevel="0" collapsed="false">
      <c r="A15" s="5"/>
      <c r="B15" s="5"/>
      <c r="C15" s="5"/>
      <c r="D15" s="5"/>
      <c r="E15" s="6"/>
      <c r="F15" s="6"/>
      <c r="G15" s="5" t="str">
        <f aca="true">IF(AND(D15&lt;&gt;"",D15&lt;TODAY(),E15&lt;&gt;"完了"),"超過","")</f>
        <v/>
      </c>
      <c r="H15" s="5"/>
    </row>
    <row r="16" customFormat="false" ht="15" hidden="false" customHeight="false" outlineLevel="0" collapsed="false">
      <c r="A16" s="5"/>
      <c r="B16" s="5"/>
      <c r="C16" s="5"/>
      <c r="D16" s="5"/>
      <c r="E16" s="6"/>
      <c r="F16" s="6"/>
      <c r="G16" s="5" t="str">
        <f aca="true">IF(AND(D16&lt;&gt;"",D16&lt;TODAY(),E16&lt;&gt;"完了"),"超過","")</f>
        <v/>
      </c>
      <c r="H16" s="5"/>
    </row>
    <row r="17" customFormat="false" ht="15" hidden="false" customHeight="false" outlineLevel="0" collapsed="false">
      <c r="A17" s="5"/>
      <c r="B17" s="5"/>
      <c r="C17" s="5"/>
      <c r="D17" s="5"/>
      <c r="E17" s="6"/>
      <c r="F17" s="6"/>
      <c r="G17" s="5" t="str">
        <f aca="true">IF(AND(D17&lt;&gt;"",D17&lt;TODAY(),E17&lt;&gt;"完了"),"超過","")</f>
        <v/>
      </c>
      <c r="H17" s="5"/>
    </row>
    <row r="18" customFormat="false" ht="15" hidden="false" customHeight="false" outlineLevel="0" collapsed="false">
      <c r="A18" s="5"/>
      <c r="B18" s="5"/>
      <c r="C18" s="5"/>
      <c r="D18" s="5"/>
      <c r="E18" s="6"/>
      <c r="F18" s="6"/>
      <c r="G18" s="5" t="str">
        <f aca="true">IF(AND(D18&lt;&gt;"",D18&lt;TODAY(),E18&lt;&gt;"完了"),"超過","")</f>
        <v/>
      </c>
      <c r="H18" s="5"/>
    </row>
    <row r="19" customFormat="false" ht="15" hidden="false" customHeight="false" outlineLevel="0" collapsed="false">
      <c r="A19" s="5"/>
      <c r="B19" s="5"/>
      <c r="C19" s="5"/>
      <c r="D19" s="5"/>
      <c r="E19" s="6"/>
      <c r="F19" s="6"/>
      <c r="G19" s="5" t="str">
        <f aca="true">IF(AND(D19&lt;&gt;"",D19&lt;TODAY(),E19&lt;&gt;"完了"),"超過","")</f>
        <v/>
      </c>
      <c r="H19" s="5"/>
    </row>
    <row r="20" customFormat="false" ht="15" hidden="false" customHeight="false" outlineLevel="0" collapsed="false">
      <c r="A20" s="5"/>
      <c r="B20" s="5"/>
      <c r="C20" s="5"/>
      <c r="D20" s="5"/>
      <c r="E20" s="6"/>
      <c r="F20" s="6"/>
      <c r="G20" s="5" t="str">
        <f aca="true">IF(AND(D20&lt;&gt;"",D20&lt;TODAY(),E20&lt;&gt;"完了"),"超過","")</f>
        <v/>
      </c>
      <c r="H20" s="5"/>
    </row>
    <row r="21" customFormat="false" ht="15" hidden="false" customHeight="false" outlineLevel="0" collapsed="false">
      <c r="A21" s="5"/>
      <c r="B21" s="5"/>
      <c r="C21" s="5"/>
      <c r="D21" s="5"/>
      <c r="E21" s="6"/>
      <c r="F21" s="6"/>
      <c r="G21" s="5" t="str">
        <f aca="true">IF(AND(D21&lt;&gt;"",D21&lt;TODAY(),E21&lt;&gt;"完了"),"超過","")</f>
        <v/>
      </c>
      <c r="H21" s="5"/>
    </row>
    <row r="22" customFormat="false" ht="15" hidden="false" customHeight="false" outlineLevel="0" collapsed="false">
      <c r="A22" s="5"/>
      <c r="B22" s="5"/>
      <c r="C22" s="5"/>
      <c r="D22" s="5"/>
      <c r="E22" s="6"/>
      <c r="F22" s="6"/>
      <c r="G22" s="5" t="str">
        <f aca="true">IF(AND(D22&lt;&gt;"",D22&lt;TODAY(),E22&lt;&gt;"完了"),"超過","")</f>
        <v/>
      </c>
      <c r="H22" s="5"/>
    </row>
    <row r="23" customFormat="false" ht="15" hidden="false" customHeight="false" outlineLevel="0" collapsed="false">
      <c r="A23" s="5"/>
      <c r="B23" s="5"/>
      <c r="C23" s="5"/>
      <c r="D23" s="5"/>
      <c r="E23" s="6"/>
      <c r="F23" s="6"/>
      <c r="G23" s="5" t="str">
        <f aca="true">IF(AND(D23&lt;&gt;"",D23&lt;TODAY(),E23&lt;&gt;"完了"),"超過","")</f>
        <v/>
      </c>
      <c r="H23" s="5"/>
    </row>
    <row r="24" customFormat="false" ht="15" hidden="false" customHeight="false" outlineLevel="0" collapsed="false">
      <c r="A24" s="5"/>
      <c r="B24" s="5"/>
      <c r="C24" s="5"/>
      <c r="D24" s="5"/>
      <c r="E24" s="6"/>
      <c r="F24" s="6"/>
      <c r="G24" s="5" t="str">
        <f aca="true">IF(AND(D24&lt;&gt;"",D24&lt;TODAY(),E24&lt;&gt;"完了"),"超過","")</f>
        <v/>
      </c>
      <c r="H24" s="5"/>
    </row>
    <row r="25" customFormat="false" ht="15" hidden="false" customHeight="false" outlineLevel="0" collapsed="false">
      <c r="A25" s="5"/>
      <c r="B25" s="5"/>
      <c r="C25" s="5"/>
      <c r="D25" s="5"/>
      <c r="E25" s="6"/>
      <c r="F25" s="6"/>
      <c r="G25" s="5" t="str">
        <f aca="true">IF(AND(D25&lt;&gt;"",D25&lt;TODAY(),E25&lt;&gt;"完了"),"超過","")</f>
        <v/>
      </c>
      <c r="H25" s="5"/>
    </row>
    <row r="28" customFormat="false" ht="17.15" hidden="false" customHeight="false" outlineLevel="0" collapsed="false">
      <c r="A28" s="9" t="s">
        <v>45</v>
      </c>
      <c r="B28" s="9"/>
      <c r="C28" s="9"/>
    </row>
    <row r="29" customFormat="false" ht="29.85" hidden="false" customHeight="false" outlineLevel="0" collapsed="false">
      <c r="A29" s="10" t="s">
        <v>150</v>
      </c>
      <c r="B29" s="11" t="n">
        <f aca="false">COUNTA(A5:A25)</f>
        <v>3</v>
      </c>
    </row>
    <row r="30" customFormat="false" ht="15" hidden="false" customHeight="false" outlineLevel="0" collapsed="false">
      <c r="A30" s="10" t="s">
        <v>151</v>
      </c>
      <c r="B30" s="11" t="n">
        <f aca="false">COUNTIF(E5:E25,"未着手")</f>
        <v>1</v>
      </c>
    </row>
    <row r="31" customFormat="false" ht="15" hidden="false" customHeight="false" outlineLevel="0" collapsed="false">
      <c r="A31" s="10" t="s">
        <v>152</v>
      </c>
      <c r="B31" s="11" t="n">
        <f aca="false">COUNTIF(E5:E25,"着手中")</f>
        <v>1</v>
      </c>
    </row>
    <row r="32" customFormat="false" ht="15" hidden="false" customHeight="false" outlineLevel="0" collapsed="false">
      <c r="A32" s="10" t="s">
        <v>98</v>
      </c>
      <c r="B32" s="11" t="n">
        <f aca="false">COUNTIF(E5:E25,"完了")</f>
        <v>1</v>
      </c>
    </row>
    <row r="33" customFormat="false" ht="15" hidden="false" customHeight="false" outlineLevel="0" collapsed="false">
      <c r="A33" s="10" t="s">
        <v>49</v>
      </c>
      <c r="B33" s="11" t="n">
        <f aca="false">COUNTIF(G5:G25,"超過")</f>
        <v>0</v>
      </c>
    </row>
    <row r="34" customFormat="false" ht="29.85" hidden="false" customHeight="false" outlineLevel="0" collapsed="false">
      <c r="A34" s="10" t="s">
        <v>153</v>
      </c>
      <c r="B34" s="11" t="n">
        <f aca="false">COUNTIF(F5:F25,"済")</f>
        <v>1</v>
      </c>
    </row>
  </sheetData>
  <mergeCells count="3">
    <mergeCell ref="A1:H1"/>
    <mergeCell ref="A2:H2"/>
    <mergeCell ref="A28:C28"/>
  </mergeCells>
  <conditionalFormatting sqref="E5:E25">
    <cfRule type="expression" priority="2" aboveAverage="0" equalAverage="0" bottom="0" percent="0" rank="0" text="" dxfId="1">
      <formula>E5="未着手"</formula>
    </cfRule>
    <cfRule type="expression" priority="3" aboveAverage="0" equalAverage="0" bottom="0" percent="0" rank="0" text="" dxfId="2">
      <formula>E5="着手中"</formula>
    </cfRule>
    <cfRule type="expression" priority="4" aboveAverage="0" equalAverage="0" bottom="0" percent="0" rank="0" text="" dxfId="3">
      <formula>E5="完了"</formula>
    </cfRule>
  </conditionalFormatting>
  <conditionalFormatting sqref="G5:G25">
    <cfRule type="expression" priority="5" aboveAverage="0" equalAverage="0" bottom="0" percent="0" rank="0" text="" dxfId="0">
      <formula>$G5="超過"</formula>
    </cfRule>
  </conditionalFormatting>
  <dataValidations count="2">
    <dataValidation allowBlank="true" errorStyle="stop" operator="between" showDropDown="false" showErrorMessage="false" showInputMessage="false" sqref="E5:E25" type="list">
      <formula1>"未着手,着手中,完了"</formula1>
      <formula2>0</formula2>
    </dataValidation>
    <dataValidation allowBlank="true" errorStyle="stop" operator="between" showDropDown="false" showErrorMessage="false" showInputMessage="false" sqref="F5:F25" type="list">
      <formula1>"未,済"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36"/>
  </cols>
  <sheetData>
    <row r="1" customFormat="false" ht="27.75" hidden="false" customHeight="true" outlineLevel="0" collapsed="false">
      <c r="A1" s="1" t="s">
        <v>154</v>
      </c>
      <c r="B1" s="1"/>
      <c r="C1" s="1"/>
      <c r="D1" s="1"/>
    </row>
    <row r="2" customFormat="false" ht="19.5" hidden="false" customHeight="true" outlineLevel="0" collapsed="false">
      <c r="A2" s="2" t="s">
        <v>155</v>
      </c>
      <c r="B2" s="2"/>
      <c r="C2" s="2"/>
      <c r="D2" s="2"/>
    </row>
    <row r="4" customFormat="false" ht="31.5" hidden="false" customHeight="true" outlineLevel="0" collapsed="false">
      <c r="A4" s="3" t="s">
        <v>21</v>
      </c>
      <c r="B4" s="3" t="s">
        <v>156</v>
      </c>
      <c r="C4" s="3" t="s">
        <v>157</v>
      </c>
      <c r="D4" s="3" t="s">
        <v>158</v>
      </c>
    </row>
    <row r="5" customFormat="false" ht="15" hidden="false" customHeight="false" outlineLevel="0" collapsed="false">
      <c r="A5" s="7" t="s">
        <v>159</v>
      </c>
      <c r="B5" s="7" t="s">
        <v>160</v>
      </c>
      <c r="C5" s="7" t="s">
        <v>161</v>
      </c>
      <c r="D5" s="7" t="s">
        <v>162</v>
      </c>
    </row>
    <row r="6" customFormat="false" ht="15" hidden="false" customHeight="false" outlineLevel="0" collapsed="false">
      <c r="A6" s="7" t="s">
        <v>163</v>
      </c>
      <c r="B6" s="7" t="s">
        <v>164</v>
      </c>
      <c r="C6" s="7" t="s">
        <v>165</v>
      </c>
      <c r="D6" s="7" t="s">
        <v>166</v>
      </c>
    </row>
    <row r="7" customFormat="false" ht="15" hidden="false" customHeight="false" outlineLevel="0" collapsed="false">
      <c r="A7" s="7" t="s">
        <v>167</v>
      </c>
      <c r="B7" s="7" t="s">
        <v>168</v>
      </c>
      <c r="C7" s="7" t="s">
        <v>169</v>
      </c>
      <c r="D7" s="7" t="s">
        <v>170</v>
      </c>
    </row>
    <row r="8" customFormat="false" ht="15" hidden="false" customHeight="false" outlineLevel="0" collapsed="false">
      <c r="A8" s="7" t="s">
        <v>171</v>
      </c>
      <c r="B8" s="7" t="s">
        <v>172</v>
      </c>
      <c r="C8" s="7" t="s">
        <v>173</v>
      </c>
      <c r="D8" s="7" t="s">
        <v>174</v>
      </c>
    </row>
    <row r="9" customFormat="false" ht="15" hidden="false" customHeight="false" outlineLevel="0" collapsed="false">
      <c r="A9" s="7" t="s">
        <v>175</v>
      </c>
      <c r="B9" s="7" t="s">
        <v>176</v>
      </c>
      <c r="C9" s="7" t="s">
        <v>177</v>
      </c>
      <c r="D9" s="7" t="s">
        <v>178</v>
      </c>
    </row>
    <row r="10" customFormat="false" ht="15" hidden="false" customHeight="false" outlineLevel="0" collapsed="false">
      <c r="A10" s="7" t="s">
        <v>179</v>
      </c>
      <c r="B10" s="7" t="s">
        <v>180</v>
      </c>
      <c r="C10" s="7" t="s">
        <v>181</v>
      </c>
      <c r="D10" s="7" t="s">
        <v>182</v>
      </c>
    </row>
    <row r="11" customFormat="false" ht="15" hidden="false" customHeight="false" outlineLevel="0" collapsed="false">
      <c r="A11" s="7" t="s">
        <v>183</v>
      </c>
      <c r="B11" s="7" t="s">
        <v>184</v>
      </c>
      <c r="C11" s="7" t="s">
        <v>185</v>
      </c>
      <c r="D11" s="7" t="s">
        <v>186</v>
      </c>
    </row>
    <row r="12" customFormat="false" ht="15" hidden="false" customHeight="false" outlineLevel="0" collapsed="false">
      <c r="A12" s="7" t="s">
        <v>42</v>
      </c>
      <c r="B12" s="7" t="s">
        <v>187</v>
      </c>
      <c r="C12" s="7" t="s">
        <v>188</v>
      </c>
      <c r="D12" s="7" t="s">
        <v>189</v>
      </c>
    </row>
    <row r="13" customFormat="false" ht="15" hidden="false" customHeight="false" outlineLevel="0" collapsed="false">
      <c r="A13" s="7" t="s">
        <v>190</v>
      </c>
      <c r="B13" s="7" t="s">
        <v>191</v>
      </c>
      <c r="C13" s="7" t="s">
        <v>192</v>
      </c>
      <c r="D13" s="7" t="s">
        <v>193</v>
      </c>
    </row>
    <row r="14" customFormat="false" ht="15" hidden="false" customHeight="false" outlineLevel="0" collapsed="false">
      <c r="A14" s="7" t="s">
        <v>194</v>
      </c>
      <c r="B14" s="7" t="s">
        <v>195</v>
      </c>
      <c r="C14" s="7" t="s">
        <v>196</v>
      </c>
      <c r="D14" s="7" t="s">
        <v>197</v>
      </c>
    </row>
    <row r="15" customFormat="false" ht="15" hidden="false" customHeight="false" outlineLevel="0" collapsed="false">
      <c r="A15" s="7" t="s">
        <v>198</v>
      </c>
      <c r="B15" s="7" t="s">
        <v>199</v>
      </c>
      <c r="C15" s="7" t="s">
        <v>200</v>
      </c>
      <c r="D15" s="7" t="s">
        <v>201</v>
      </c>
    </row>
    <row r="16" customFormat="false" ht="15" hidden="false" customHeight="false" outlineLevel="0" collapsed="false">
      <c r="A16" s="7" t="s">
        <v>202</v>
      </c>
      <c r="B16" s="7" t="s">
        <v>203</v>
      </c>
      <c r="C16" s="7" t="s">
        <v>204</v>
      </c>
      <c r="D16" s="7" t="s">
        <v>205</v>
      </c>
    </row>
    <row r="17" customFormat="false" ht="15" hidden="false" customHeight="false" outlineLevel="0" collapsed="false">
      <c r="A17" s="7" t="s">
        <v>206</v>
      </c>
      <c r="B17" s="7" t="s">
        <v>207</v>
      </c>
      <c r="C17" s="7" t="s">
        <v>208</v>
      </c>
      <c r="D17" s="7" t="s">
        <v>209</v>
      </c>
    </row>
    <row r="18" customFormat="false" ht="15" hidden="false" customHeight="false" outlineLevel="0" collapsed="false">
      <c r="A18" s="7" t="s">
        <v>210</v>
      </c>
      <c r="B18" s="7" t="s">
        <v>211</v>
      </c>
      <c r="C18" s="7" t="s">
        <v>212</v>
      </c>
      <c r="D18" s="7" t="s">
        <v>213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80"/>
  </cols>
  <sheetData>
    <row r="1" customFormat="false" ht="27.75" hidden="false" customHeight="true" outlineLevel="0" collapsed="false">
      <c r="A1" s="1" t="s">
        <v>214</v>
      </c>
      <c r="B1" s="1"/>
    </row>
    <row r="2" customFormat="false" ht="19.5" hidden="false" customHeight="true" outlineLevel="0" collapsed="false">
      <c r="A2" s="2" t="s">
        <v>215</v>
      </c>
      <c r="B2" s="2"/>
    </row>
    <row r="5" customFormat="false" ht="17.15" hidden="false" customHeight="false" outlineLevel="0" collapsed="false">
      <c r="A5" s="15" t="s">
        <v>216</v>
      </c>
      <c r="B5" s="16"/>
    </row>
    <row r="6" customFormat="false" ht="15" hidden="false" customHeight="false" outlineLevel="0" collapsed="false">
      <c r="A6" s="17" t="s">
        <v>0</v>
      </c>
      <c r="B6" s="7" t="s">
        <v>217</v>
      </c>
    </row>
    <row r="7" customFormat="false" ht="15" hidden="false" customHeight="false" outlineLevel="0" collapsed="false">
      <c r="A7" s="17" t="s">
        <v>52</v>
      </c>
      <c r="B7" s="7" t="s">
        <v>218</v>
      </c>
    </row>
    <row r="8" customFormat="false" ht="15" hidden="false" customHeight="false" outlineLevel="0" collapsed="false">
      <c r="A8" s="17" t="s">
        <v>78</v>
      </c>
      <c r="B8" s="7" t="s">
        <v>219</v>
      </c>
    </row>
    <row r="9" customFormat="false" ht="15" hidden="false" customHeight="false" outlineLevel="0" collapsed="false">
      <c r="A9" s="17" t="s">
        <v>99</v>
      </c>
      <c r="B9" s="7" t="s">
        <v>220</v>
      </c>
    </row>
    <row r="10" customFormat="false" ht="15" hidden="false" customHeight="false" outlineLevel="0" collapsed="false">
      <c r="A10" s="17" t="s">
        <v>118</v>
      </c>
      <c r="B10" s="7" t="s">
        <v>221</v>
      </c>
    </row>
    <row r="11" customFormat="false" ht="15" hidden="false" customHeight="false" outlineLevel="0" collapsed="false">
      <c r="A11" s="17" t="s">
        <v>134</v>
      </c>
      <c r="B11" s="7" t="s">
        <v>222</v>
      </c>
    </row>
    <row r="12" customFormat="false" ht="15" hidden="false" customHeight="false" outlineLevel="0" collapsed="false">
      <c r="A12" s="17" t="s">
        <v>154</v>
      </c>
      <c r="B12" s="7" t="s">
        <v>223</v>
      </c>
    </row>
    <row r="13" customFormat="false" ht="15" hidden="false" customHeight="false" outlineLevel="0" collapsed="false">
      <c r="A13" s="7"/>
      <c r="B13" s="7"/>
    </row>
    <row r="14" customFormat="false" ht="17.15" hidden="false" customHeight="false" outlineLevel="0" collapsed="false">
      <c r="A14" s="15" t="s">
        <v>224</v>
      </c>
      <c r="B14" s="16"/>
    </row>
    <row r="15" customFormat="false" ht="15" hidden="false" customHeight="false" outlineLevel="0" collapsed="false">
      <c r="A15" s="17" t="s">
        <v>2</v>
      </c>
      <c r="B15" s="7" t="s">
        <v>225</v>
      </c>
    </row>
    <row r="16" customFormat="false" ht="15" hidden="false" customHeight="false" outlineLevel="0" collapsed="false">
      <c r="A16" s="17" t="s">
        <v>226</v>
      </c>
      <c r="B16" s="8" t="s">
        <v>227</v>
      </c>
    </row>
    <row r="17" customFormat="false" ht="15" hidden="false" customHeight="false" outlineLevel="0" collapsed="false">
      <c r="A17" s="17" t="s">
        <v>228</v>
      </c>
      <c r="B17" s="7" t="s">
        <v>229</v>
      </c>
    </row>
    <row r="18" customFormat="false" ht="15" hidden="false" customHeight="false" outlineLevel="0" collapsed="false">
      <c r="A18" s="17" t="s">
        <v>21</v>
      </c>
      <c r="B18" s="7" t="s">
        <v>230</v>
      </c>
    </row>
    <row r="19" customFormat="false" ht="15" hidden="false" customHeight="false" outlineLevel="0" collapsed="false">
      <c r="A19" s="8"/>
      <c r="B19" s="8"/>
    </row>
    <row r="20" customFormat="false" ht="17.15" hidden="false" customHeight="false" outlineLevel="0" collapsed="false">
      <c r="A20" s="15" t="s">
        <v>231</v>
      </c>
      <c r="B20" s="16"/>
    </row>
    <row r="21" customFormat="false" ht="15" hidden="false" customHeight="false" outlineLevel="0" collapsed="false">
      <c r="A21" s="17" t="s">
        <v>25</v>
      </c>
      <c r="B21" s="7" t="s">
        <v>232</v>
      </c>
    </row>
    <row r="22" customFormat="false" ht="15" hidden="false" customHeight="false" outlineLevel="0" collapsed="false">
      <c r="A22" s="17" t="s">
        <v>85</v>
      </c>
      <c r="B22" s="7" t="s">
        <v>233</v>
      </c>
    </row>
    <row r="23" customFormat="false" ht="15" hidden="false" customHeight="false" outlineLevel="0" collapsed="false">
      <c r="A23" s="17" t="s">
        <v>110</v>
      </c>
      <c r="B23" s="7" t="s">
        <v>234</v>
      </c>
    </row>
    <row r="24" customFormat="false" ht="15" hidden="false" customHeight="false" outlineLevel="0" collapsed="false">
      <c r="A24" s="17" t="s">
        <v>65</v>
      </c>
      <c r="B24" s="7" t="s">
        <v>235</v>
      </c>
    </row>
    <row r="25" customFormat="false" ht="15" hidden="false" customHeight="false" outlineLevel="0" collapsed="false">
      <c r="A25" s="8"/>
      <c r="B25" s="8"/>
    </row>
    <row r="26" customFormat="false" ht="17.15" hidden="false" customHeight="false" outlineLevel="0" collapsed="false">
      <c r="A26" s="15" t="s">
        <v>236</v>
      </c>
      <c r="B26" s="16"/>
    </row>
    <row r="27" customFormat="false" ht="15" hidden="false" customHeight="false" outlineLevel="0" collapsed="false">
      <c r="A27" s="17" t="s">
        <v>237</v>
      </c>
      <c r="B27" s="7" t="s">
        <v>238</v>
      </c>
    </row>
    <row r="28" customFormat="false" ht="15" hidden="false" customHeight="false" outlineLevel="0" collapsed="false">
      <c r="A28" s="17" t="s">
        <v>239</v>
      </c>
      <c r="B28" s="7" t="s">
        <v>240</v>
      </c>
    </row>
    <row r="29" customFormat="false" ht="15" hidden="false" customHeight="false" outlineLevel="0" collapsed="false">
      <c r="A29" s="18" t="s">
        <v>241</v>
      </c>
      <c r="B29" s="7" t="s">
        <v>242</v>
      </c>
    </row>
    <row r="30" customFormat="false" ht="15" hidden="false" customHeight="false" outlineLevel="0" collapsed="false">
      <c r="A30" s="8"/>
      <c r="B30" s="8"/>
    </row>
    <row r="31" customFormat="false" ht="17.15" hidden="false" customHeight="false" outlineLevel="0" collapsed="false">
      <c r="A31" s="15" t="s">
        <v>243</v>
      </c>
      <c r="B31" s="16"/>
    </row>
    <row r="32" customFormat="false" ht="29.85" hidden="false" customHeight="false" outlineLevel="0" collapsed="false">
      <c r="A32" s="17" t="s">
        <v>244</v>
      </c>
      <c r="B32" s="7" t="s">
        <v>245</v>
      </c>
    </row>
    <row r="33" customFormat="false" ht="15" hidden="false" customHeight="false" outlineLevel="0" collapsed="false">
      <c r="A33" s="17" t="s">
        <v>246</v>
      </c>
      <c r="B33" s="7" t="s">
        <v>247</v>
      </c>
    </row>
    <row r="34" customFormat="false" ht="15" hidden="false" customHeight="false" outlineLevel="0" collapsed="false">
      <c r="A34" s="17" t="s">
        <v>248</v>
      </c>
      <c r="B34" s="8" t="s">
        <v>249</v>
      </c>
    </row>
    <row r="37" customFormat="false" ht="15" hidden="false" customHeight="false" outlineLevel="0" collapsed="false">
      <c r="A37" s="19" t="s">
        <v>250</v>
      </c>
      <c r="B37" s="19"/>
    </row>
    <row r="38" customFormat="false" ht="90" hidden="false" customHeight="true" outlineLevel="0" collapsed="false">
      <c r="A38" s="20" t="s">
        <v>251</v>
      </c>
      <c r="B38" s="20"/>
    </row>
  </sheetData>
  <mergeCells count="4">
    <mergeCell ref="A1:B1"/>
    <mergeCell ref="A2:B2"/>
    <mergeCell ref="A37:B37"/>
    <mergeCell ref="A38:B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2026-05-26T00:14:46Z</dcterms:created>
  <dc:creator>openpyxl</dc:creator>
  <dc:description/>
  <dc:language>en-US</dc:language>
  <cp:lastModifiedBy/>
  <dcterms:modified xsi:type="dcterms:W3CDTF">2026-05-26T00:14:46Z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