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回答メモ一覧" sheetId="1" state="visible" r:id="rId3"/>
    <sheet name="2_前提事実整理" sheetId="2" state="visible" r:id="rId4"/>
    <sheet name="3_判断理由整理" sheetId="3" state="visible" r:id="rId5"/>
    <sheet name="4_留保条件・再確認事項" sheetId="4" state="visible" r:id="rId6"/>
    <sheet name="5_関連資料・過去相談" sheetId="5" state="visible" r:id="rId7"/>
    <sheet name="6_検索タグ" sheetId="6" state="visible" r:id="rId8"/>
    <sheet name="7_ステータス一覧" sheetId="7" state="visible" r:id="rId9"/>
    <sheet name="8_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<sst xmlns="http://schemas.openxmlformats.org/spreadsheetml/2006/main" count="325" uniqueCount="253">
  <si>
    <t xml:space="preserve">相談受付番号</t>
  </si>
  <si>
    <t xml:space="preserve">回答日</t>
  </si>
  <si>
    <t xml:space="preserve">相談部署</t>
  </si>
  <si>
    <t xml:space="preserve">相談者</t>
  </si>
  <si>
    <t xml:space="preserve">相談タイトル</t>
  </si>
  <si>
    <t xml:space="preserve">相談類型</t>
  </si>
  <si>
    <t xml:space="preserve">優先度</t>
  </si>
  <si>
    <t xml:space="preserve">回答期限</t>
  </si>
  <si>
    <t xml:space="preserve">結論（要約）</t>
  </si>
  <si>
    <t xml:space="preserve">留保条件あり</t>
  </si>
  <si>
    <t xml:space="preserve">上長確認</t>
  </si>
  <si>
    <t xml:space="preserve">最終ステータス</t>
  </si>
  <si>
    <t xml:space="preserve">回答担当者</t>
  </si>
  <si>
    <t xml:space="preserve">検索タグ</t>
  </si>
  <si>
    <t xml:space="preserve">個人情報含有</t>
  </si>
  <si>
    <t xml:space="preserve">社外提出予定</t>
  </si>
  <si>
    <t xml:space="preserve">関連過去相談</t>
  </si>
  <si>
    <t xml:space="preserve">次回対応期限</t>
  </si>
  <si>
    <t xml:space="preserve">完了率</t>
  </si>
  <si>
    <t xml:space="preserve">備考</t>
  </si>
  <si>
    <t xml:space="preserve">2026-Q-0123</t>
  </si>
  <si>
    <t xml:space="preserve">2026/05/25</t>
  </si>
  <si>
    <r>
      <rPr>
        <sz val="10"/>
        <color rgb="FF0F172A"/>
        <rFont val="Noto Sans CJK SC"/>
        <family val="2"/>
      </rPr>
      <t xml:space="preserve">営業本部 第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部</t>
    </r>
  </si>
  <si>
    <t xml:space="preserve">山田太郎</t>
  </si>
  <si>
    <r>
      <rPr>
        <sz val="10"/>
        <color rgb="FF0F172A"/>
        <rFont val="Yu Gothic"/>
        <family val="0"/>
        <charset val="1"/>
      </rPr>
      <t xml:space="preserve">SI</t>
    </r>
    <r>
      <rPr>
        <sz val="10"/>
        <color rgb="FF0F172A"/>
        <rFont val="Noto Sans CJK SC"/>
        <family val="2"/>
      </rPr>
      <t xml:space="preserve">業務委託契約の再委託可否</t>
    </r>
  </si>
  <si>
    <t xml:space="preserve">契約解釈</t>
  </si>
  <si>
    <t xml:space="preserve">中</t>
  </si>
  <si>
    <t xml:space="preserve">2026/05/30</t>
  </si>
  <si>
    <t xml:space="preserve">事前承諾を得れば再委託可</t>
  </si>
  <si>
    <t xml:space="preserve">確認済</t>
  </si>
  <si>
    <t xml:space="preserve">追加確認待ち</t>
  </si>
  <si>
    <t xml:space="preserve">法務 鈴木</t>
  </si>
  <si>
    <r>
      <rPr>
        <sz val="10"/>
        <color rgb="FF0F172A"/>
        <rFont val="Noto Sans CJK SC"/>
        <family val="2"/>
      </rPr>
      <t xml:space="preserve">再委託</t>
    </r>
    <r>
      <rPr>
        <sz val="10"/>
        <color rgb="FF0F172A"/>
        <rFont val="Yu Gothic"/>
        <family val="0"/>
        <charset val="1"/>
      </rPr>
      <t xml:space="preserve">,</t>
    </r>
    <r>
      <rPr>
        <sz val="10"/>
        <color rgb="FF0F172A"/>
        <rFont val="Noto Sans CJK SC"/>
        <family val="2"/>
      </rPr>
      <t xml:space="preserve">業務委託</t>
    </r>
    <r>
      <rPr>
        <sz val="10"/>
        <color rgb="FF0F172A"/>
        <rFont val="Yu Gothic"/>
        <family val="0"/>
        <charset val="1"/>
      </rPr>
      <t xml:space="preserve">,</t>
    </r>
    <r>
      <rPr>
        <sz val="10"/>
        <color rgb="FF0F172A"/>
        <rFont val="Noto Sans CJK SC"/>
        <family val="2"/>
      </rPr>
      <t xml:space="preserve">第</t>
    </r>
    <r>
      <rPr>
        <sz val="10"/>
        <color rgb="FF0F172A"/>
        <rFont val="Yu Gothic"/>
        <family val="0"/>
        <charset val="1"/>
      </rPr>
      <t xml:space="preserve">12</t>
    </r>
    <r>
      <rPr>
        <sz val="10"/>
        <color rgb="FF0F172A"/>
        <rFont val="Noto Sans CJK SC"/>
        <family val="2"/>
      </rPr>
      <t xml:space="preserve">条</t>
    </r>
  </si>
  <si>
    <t xml:space="preserve">有</t>
  </si>
  <si>
    <t xml:space="preserve">無</t>
  </si>
  <si>
    <t xml:space="preserve">2025-Q-0078</t>
  </si>
  <si>
    <t xml:space="preserve">2026/06/05</t>
  </si>
  <si>
    <t xml:space="preserve">前提事実カテゴリ</t>
  </si>
  <si>
    <t xml:space="preserve">前提事実内容</t>
  </si>
  <si>
    <t xml:space="preserve">確認方法</t>
  </si>
  <si>
    <t xml:space="preserve">確認資料</t>
  </si>
  <si>
    <t xml:space="preserve">結論への影響度</t>
  </si>
  <si>
    <t xml:space="preserve">変更可能性</t>
  </si>
  <si>
    <t xml:space="preserve">確認担当</t>
  </si>
  <si>
    <t xml:space="preserve">確認日</t>
  </si>
  <si>
    <r>
      <rPr>
        <sz val="10"/>
        <color rgb="FF0F172A"/>
        <rFont val="Noto Sans CJK SC"/>
        <family val="2"/>
      </rPr>
      <t xml:space="preserve">再委託先は国内法人</t>
    </r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</t>
    </r>
  </si>
  <si>
    <t xml:space="preserve">ヒアリング</t>
  </si>
  <si>
    <r>
      <rPr>
        <sz val="10"/>
        <color rgb="FF0F172A"/>
        <rFont val="Noto Sans CJK SC"/>
        <family val="2"/>
      </rPr>
      <t xml:space="preserve">案件概要シート</t>
    </r>
    <r>
      <rPr>
        <sz val="10"/>
        <color rgb="FF0F172A"/>
        <rFont val="Yu Gothic"/>
        <family val="0"/>
        <charset val="1"/>
      </rPr>
      <t xml:space="preserve">2026/05/20</t>
    </r>
    <r>
      <rPr>
        <sz val="10"/>
        <color rgb="FF0F172A"/>
        <rFont val="Noto Sans CJK SC"/>
        <family val="2"/>
      </rPr>
      <t xml:space="preserve">版</t>
    </r>
  </si>
  <si>
    <t xml:space="preserve">高</t>
  </si>
  <si>
    <t xml:space="preserve">低</t>
  </si>
  <si>
    <t xml:space="preserve">営業本部</t>
  </si>
  <si>
    <t xml:space="preserve">2026/05/23</t>
  </si>
  <si>
    <t xml:space="preserve">再委託範囲は保守業務に限定</t>
  </si>
  <si>
    <t xml:space="preserve">契約書</t>
  </si>
  <si>
    <r>
      <rPr>
        <sz val="10"/>
        <color rgb="FF0F172A"/>
        <rFont val="Noto Sans CJK SC"/>
        <family val="2"/>
      </rPr>
      <t xml:space="preserve">業務委託契約書 別紙</t>
    </r>
    <r>
      <rPr>
        <sz val="10"/>
        <color rgb="FF0F172A"/>
        <rFont val="Yu Gothic"/>
        <family val="0"/>
        <charset val="1"/>
      </rPr>
      <t xml:space="preserve">1</t>
    </r>
  </si>
  <si>
    <t xml:space="preserve">未確認</t>
  </si>
  <si>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社が個人情報を取り扱う具体的範囲</t>
    </r>
  </si>
  <si>
    <t xml:space="preserve">営業ヒアリング</t>
  </si>
  <si>
    <t xml:space="preserve">（未取得）</t>
  </si>
  <si>
    <t xml:space="preserve">結論変更の可能性あり</t>
  </si>
  <si>
    <t xml:space="preserve">相談者主張</t>
  </si>
  <si>
    <t xml:space="preserve">従来契約と同等の条件で再委託したいとの希望</t>
  </si>
  <si>
    <r>
      <rPr>
        <sz val="10"/>
        <color rgb="FF0F172A"/>
        <rFont val="Noto Sans CJK SC"/>
        <family val="2"/>
      </rPr>
      <t xml:space="preserve">相談メール </t>
    </r>
    <r>
      <rPr>
        <sz val="10"/>
        <color rgb="FF0F172A"/>
        <rFont val="Yu Gothic"/>
        <family val="0"/>
        <charset val="1"/>
      </rPr>
      <t xml:space="preserve">2026/05/22</t>
    </r>
  </si>
  <si>
    <t xml:space="preserve">法務</t>
  </si>
  <si>
    <t xml:space="preserve">判断理由カテゴリ</t>
  </si>
  <si>
    <t xml:space="preserve">判断理由内容</t>
  </si>
  <si>
    <t xml:space="preserve">参照箇所</t>
  </si>
  <si>
    <t xml:space="preserve">反対解釈の有無</t>
  </si>
  <si>
    <t xml:space="preserve">反対解釈の内容</t>
  </si>
  <si>
    <t xml:space="preserve">採用した理由</t>
  </si>
  <si>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出力使用の有無</t>
    </r>
  </si>
  <si>
    <t xml:space="preserve">一次資料照合済</t>
  </si>
  <si>
    <r>
      <rPr>
        <b val="true"/>
        <sz val="11"/>
        <color rgb="FFFFFFFF"/>
        <rFont val="Yu Gothic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照合警告</t>
    </r>
  </si>
  <si>
    <t xml:space="preserve">契約条項</t>
  </si>
  <si>
    <r>
      <rPr>
        <sz val="10"/>
        <color rgb="FF0F172A"/>
        <rFont val="Noto Sans CJK SC"/>
        <family val="2"/>
      </rPr>
      <t xml:space="preserve">契約書第</t>
    </r>
    <r>
      <rPr>
        <sz val="10"/>
        <color rgb="FF0F172A"/>
        <rFont val="Yu Gothic"/>
        <family val="0"/>
        <charset val="1"/>
      </rPr>
      <t xml:space="preserve">12</t>
    </r>
    <r>
      <rPr>
        <sz val="10"/>
        <color rgb="FF0F172A"/>
        <rFont val="Noto Sans CJK SC"/>
        <family val="2"/>
      </rPr>
      <t xml:space="preserve">条第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項は事前承諾型を採用</t>
    </r>
  </si>
  <si>
    <r>
      <rPr>
        <sz val="10"/>
        <color rgb="FF0F172A"/>
        <rFont val="Noto Sans CJK SC"/>
        <family val="2"/>
      </rPr>
      <t xml:space="preserve">業務委託契約書 第</t>
    </r>
    <r>
      <rPr>
        <sz val="10"/>
        <color rgb="FF0F172A"/>
        <rFont val="Yu Gothic"/>
        <family val="0"/>
        <charset val="1"/>
      </rPr>
      <t xml:space="preserve">12</t>
    </r>
    <r>
      <rPr>
        <sz val="10"/>
        <color rgb="FF0F172A"/>
        <rFont val="Noto Sans CJK SC"/>
        <family val="2"/>
      </rPr>
      <t xml:space="preserve">条第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項</t>
    </r>
  </si>
  <si>
    <t xml:space="preserve">包括承諾で足りるとの解釈もありうる</t>
  </si>
  <si>
    <t xml:space="preserve">契約全体の趣旨から個別承諾を要すると解釈</t>
  </si>
  <si>
    <t xml:space="preserve">済</t>
  </si>
  <si>
    <t xml:space="preserve">社内規程</t>
  </si>
  <si>
    <t xml:space="preserve">委託先管理規程により事前審査と書面締結が必要</t>
  </si>
  <si>
    <r>
      <rPr>
        <sz val="10"/>
        <color rgb="FF0F172A"/>
        <rFont val="Noto Sans CJK SC"/>
        <family val="2"/>
      </rPr>
      <t xml:space="preserve">委託先管理規程 第</t>
    </r>
    <r>
      <rPr>
        <sz val="10"/>
        <color rgb="FF0F172A"/>
        <rFont val="Yu Gothic"/>
        <family val="0"/>
        <charset val="1"/>
      </rPr>
      <t xml:space="preserve">5</t>
    </r>
    <r>
      <rPr>
        <sz val="10"/>
        <color rgb="FF0F172A"/>
        <rFont val="Noto Sans CJK SC"/>
        <family val="2"/>
      </rPr>
      <t xml:space="preserve">条</t>
    </r>
  </si>
  <si>
    <t xml:space="preserve">社内ルール上、書面化が必須</t>
  </si>
  <si>
    <t xml:space="preserve">法令</t>
  </si>
  <si>
    <t xml:space="preserve">個人情報を扱う場合、第三者提供該当性の検討が別途必要</t>
  </si>
  <si>
    <r>
      <rPr>
        <sz val="10"/>
        <color rgb="FF0F172A"/>
        <rFont val="Noto Sans CJK SC"/>
        <family val="2"/>
      </rPr>
      <t xml:space="preserve">個人情報保護法 第</t>
    </r>
    <r>
      <rPr>
        <sz val="10"/>
        <color rgb="FF0F172A"/>
        <rFont val="Yu Gothic"/>
        <family val="0"/>
        <charset val="1"/>
      </rPr>
      <t xml:space="preserve">27</t>
    </r>
    <r>
      <rPr>
        <sz val="10"/>
        <color rgb="FF0F172A"/>
        <rFont val="Noto Sans CJK SC"/>
        <family val="2"/>
      </rPr>
      <t xml:space="preserve">条</t>
    </r>
  </si>
  <si>
    <r>
      <rPr>
        <sz val="10"/>
        <color rgb="FF0F172A"/>
        <rFont val="Noto Sans CJK SC"/>
        <family val="2"/>
      </rPr>
      <t xml:space="preserve">委託扱いとして</t>
    </r>
    <r>
      <rPr>
        <sz val="10"/>
        <color rgb="FF0F172A"/>
        <rFont val="Yu Gothic"/>
        <family val="0"/>
        <charset val="1"/>
      </rPr>
      <t xml:space="preserve">27</t>
    </r>
    <r>
      <rPr>
        <sz val="10"/>
        <color rgb="FF0F172A"/>
        <rFont val="Noto Sans CJK SC"/>
        <family val="2"/>
      </rPr>
      <t xml:space="preserve">条適用外とする整理もあり得る</t>
    </r>
  </si>
  <si>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社が個人情報を扱うか未確認のため安全側で記載</t>
    </r>
  </si>
  <si>
    <t xml:space="preserve">区分</t>
  </si>
  <si>
    <t xml:space="preserve">内容</t>
  </si>
  <si>
    <t xml:space="preserve">影響範囲</t>
  </si>
  <si>
    <t xml:space="preserve">解消条件</t>
  </si>
  <si>
    <t xml:space="preserve">担当</t>
  </si>
  <si>
    <t xml:space="preserve">期限</t>
  </si>
  <si>
    <t xml:space="preserve">ステータス</t>
  </si>
  <si>
    <t xml:space="preserve">完了日</t>
  </si>
  <si>
    <t xml:space="preserve">期限超過アラート</t>
  </si>
  <si>
    <t xml:space="preserve">留保条件</t>
  </si>
  <si>
    <t xml:space="preserve">再委託先が個人情報を扱う場合は別途検討</t>
  </si>
  <si>
    <t xml:space="preserve">結論変更</t>
  </si>
  <si>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社の個人情報取扱範囲の確認</t>
    </r>
  </si>
  <si>
    <t xml:space="preserve">未対応</t>
  </si>
  <si>
    <t xml:space="preserve">再委託範囲が拡大する場合は再度法務確認が必要</t>
  </si>
  <si>
    <t xml:space="preserve">範囲限定</t>
  </si>
  <si>
    <t xml:space="preserve">範囲変更時の事業部からの再依頼</t>
  </si>
  <si>
    <t xml:space="preserve">対応中</t>
  </si>
  <si>
    <t xml:space="preserve">再確認事項</t>
  </si>
  <si>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社の</t>
    </r>
    <r>
      <rPr>
        <sz val="10"/>
        <color rgb="FF0F172A"/>
        <rFont val="Yu Gothic"/>
        <family val="0"/>
        <charset val="1"/>
      </rPr>
      <t xml:space="preserve">NDA</t>
    </r>
    <r>
      <rPr>
        <sz val="10"/>
        <color rgb="FF0F172A"/>
        <rFont val="Noto Sans CJK SC"/>
        <family val="2"/>
      </rPr>
      <t xml:space="preserve">締結要否</t>
    </r>
  </si>
  <si>
    <r>
      <rPr>
        <sz val="10"/>
        <color rgb="FF0F172A"/>
        <rFont val="Yu Gothic"/>
        <family val="0"/>
        <charset val="1"/>
      </rPr>
      <t xml:space="preserve">A</t>
    </r>
    <r>
      <rPr>
        <sz val="10"/>
        <color rgb="FF0F172A"/>
        <rFont val="Noto Sans CJK SC"/>
        <family val="2"/>
      </rPr>
      <t xml:space="preserve">社情報セキュリティ体制確認</t>
    </r>
  </si>
  <si>
    <r>
      <rPr>
        <sz val="10"/>
        <color rgb="FF0F172A"/>
        <rFont val="Noto Sans CJK SC"/>
        <family val="2"/>
      </rPr>
      <t xml:space="preserve">顧客承諾の取得方法（書面</t>
    </r>
    <r>
      <rPr>
        <sz val="10"/>
        <color rgb="FF0F172A"/>
        <rFont val="Yu Gothic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メール）</t>
    </r>
  </si>
  <si>
    <t xml:space="preserve">顧客との合意取得</t>
  </si>
  <si>
    <t xml:space="preserve">2026/06/10</t>
  </si>
  <si>
    <t xml:space="preserve">種別</t>
  </si>
  <si>
    <t xml:space="preserve">名称</t>
  </si>
  <si>
    <t xml:space="preserve">版数・日付</t>
  </si>
  <si>
    <t xml:space="preserve">該当条項・該当箇所</t>
  </si>
  <si>
    <t xml:space="preserve">保管場所</t>
  </si>
  <si>
    <t xml:space="preserve">関連過去相談番号</t>
  </si>
  <si>
    <t xml:space="preserve">前提異同</t>
  </si>
  <si>
    <t xml:space="preserve">結論異同</t>
  </si>
  <si>
    <t xml:space="preserve">業務委託契約書</t>
  </si>
  <si>
    <r>
      <rPr>
        <sz val="10"/>
        <color rgb="FF0F172A"/>
        <rFont val="Yu Gothic"/>
        <family val="0"/>
        <charset val="1"/>
      </rPr>
      <t xml:space="preserve">2025/04/01</t>
    </r>
    <r>
      <rPr>
        <sz val="10"/>
        <color rgb="FF0F172A"/>
        <rFont val="Noto Sans CJK SC"/>
        <family val="2"/>
      </rPr>
      <t xml:space="preserve">締結版</t>
    </r>
  </si>
  <si>
    <r>
      <rPr>
        <sz val="10"/>
        <color rgb="FF0F172A"/>
        <rFont val="Noto Sans CJK SC"/>
        <family val="2"/>
      </rPr>
      <t xml:space="preserve">第</t>
    </r>
    <r>
      <rPr>
        <sz val="10"/>
        <color rgb="FF0F172A"/>
        <rFont val="Yu Gothic"/>
        <family val="0"/>
        <charset val="1"/>
      </rPr>
      <t xml:space="preserve">12</t>
    </r>
    <r>
      <rPr>
        <sz val="10"/>
        <color rgb="FF0F172A"/>
        <rFont val="Noto Sans CJK SC"/>
        <family val="2"/>
      </rPr>
      <t xml:space="preserve">条第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項</t>
    </r>
  </si>
  <si>
    <r>
      <rPr>
        <sz val="10"/>
        <color rgb="FF0F172A"/>
        <rFont val="Noto Sans CJK SC"/>
        <family val="2"/>
      </rPr>
      <t xml:space="preserve">契約管理フォルダ</t>
    </r>
    <r>
      <rPr>
        <sz val="10"/>
        <color rgb="FF0F172A"/>
        <rFont val="Yu Gothic"/>
        <family val="0"/>
        <charset val="1"/>
      </rPr>
      <t xml:space="preserve">/2025/04</t>
    </r>
  </si>
  <si>
    <t xml:space="preserve">委託先管理規程</t>
  </si>
  <si>
    <r>
      <rPr>
        <sz val="10"/>
        <color rgb="FF0F172A"/>
        <rFont val="Yu Gothic"/>
        <family val="0"/>
        <charset val="1"/>
      </rPr>
      <t xml:space="preserve">2024</t>
    </r>
    <r>
      <rPr>
        <sz val="10"/>
        <color rgb="FF0F172A"/>
        <rFont val="Noto Sans CJK SC"/>
        <family val="2"/>
      </rPr>
      <t xml:space="preserve">年改定版</t>
    </r>
  </si>
  <si>
    <r>
      <rPr>
        <sz val="10"/>
        <color rgb="FF0F172A"/>
        <rFont val="Noto Sans CJK SC"/>
        <family val="2"/>
      </rPr>
      <t xml:space="preserve">第</t>
    </r>
    <r>
      <rPr>
        <sz val="10"/>
        <color rgb="FF0F172A"/>
        <rFont val="Yu Gothic"/>
        <family val="0"/>
        <charset val="1"/>
      </rPr>
      <t xml:space="preserve">5</t>
    </r>
    <r>
      <rPr>
        <sz val="10"/>
        <color rgb="FF0F172A"/>
        <rFont val="Noto Sans CJK SC"/>
        <family val="2"/>
      </rPr>
      <t xml:space="preserve">条（事前承認）</t>
    </r>
  </si>
  <si>
    <r>
      <rPr>
        <sz val="10"/>
        <color rgb="FF0F172A"/>
        <rFont val="Noto Sans CJK SC"/>
        <family val="2"/>
      </rPr>
      <t xml:space="preserve">法務イントラ</t>
    </r>
    <r>
      <rPr>
        <sz val="10"/>
        <color rgb="FF0F172A"/>
        <rFont val="Yu Gothic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規程集</t>
    </r>
  </si>
  <si>
    <t xml:space="preserve">個人情報保護法</t>
  </si>
  <si>
    <r>
      <rPr>
        <sz val="10"/>
        <color rgb="FF0F172A"/>
        <rFont val="Yu Gothic"/>
        <family val="0"/>
        <charset val="1"/>
      </rPr>
      <t xml:space="preserve">2022/04</t>
    </r>
    <r>
      <rPr>
        <sz val="10"/>
        <color rgb="FF0F172A"/>
        <rFont val="Noto Sans CJK SC"/>
        <family val="2"/>
      </rPr>
      <t xml:space="preserve">施行</t>
    </r>
  </si>
  <si>
    <r>
      <rPr>
        <sz val="10"/>
        <color rgb="FF0F172A"/>
        <rFont val="Noto Sans CJK SC"/>
        <family val="2"/>
      </rPr>
      <t xml:space="preserve">第</t>
    </r>
    <r>
      <rPr>
        <sz val="10"/>
        <color rgb="FF0F172A"/>
        <rFont val="Yu Gothic"/>
        <family val="0"/>
        <charset val="1"/>
      </rPr>
      <t xml:space="preserve">27</t>
    </r>
    <r>
      <rPr>
        <sz val="10"/>
        <color rgb="FF0F172A"/>
        <rFont val="Noto Sans CJK SC"/>
        <family val="2"/>
      </rPr>
      <t xml:space="preserve">条</t>
    </r>
  </si>
  <si>
    <r>
      <rPr>
        <sz val="10"/>
        <color rgb="FF0F172A"/>
        <rFont val="Noto Sans CJK SC"/>
        <family val="2"/>
      </rPr>
      <t xml:space="preserve">法務イントラ</t>
    </r>
    <r>
      <rPr>
        <sz val="10"/>
        <color rgb="FF0F172A"/>
        <rFont val="Yu Gothic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法令集</t>
    </r>
  </si>
  <si>
    <t xml:space="preserve">過去相談</t>
  </si>
  <si>
    <t xml:space="preserve">保守業務の再委託</t>
  </si>
  <si>
    <r>
      <rPr>
        <sz val="10"/>
        <color rgb="FF0F172A"/>
        <rFont val="Noto Sans CJK SC"/>
        <family val="2"/>
      </rPr>
      <t xml:space="preserve">法務ナレッジ</t>
    </r>
    <r>
      <rPr>
        <sz val="10"/>
        <color rgb="FF0F172A"/>
        <rFont val="Yu Gothic"/>
        <family val="0"/>
        <charset val="1"/>
      </rPr>
      <t xml:space="preserve">/2025</t>
    </r>
  </si>
  <si>
    <t xml:space="preserve">個人情報取扱の点で異なる</t>
  </si>
  <si>
    <t xml:space="preserve">同じ</t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</si>
  <si>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1</t>
    </r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</si>
  <si>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2</t>
    </r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</si>
  <si>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3</t>
    </r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</si>
  <si>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4</t>
    </r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</si>
  <si>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5</t>
    </r>
  </si>
  <si>
    <r>
      <rPr>
        <b val="true"/>
        <sz val="11"/>
        <color rgb="FFFFFFFF"/>
        <rFont val="Noto Sans CJK SC"/>
        <family val="2"/>
      </rPr>
      <t xml:space="preserve">タグ</t>
    </r>
    <r>
      <rPr>
        <b val="true"/>
        <sz val="11"/>
        <color rgb="FFFFFFFF"/>
        <rFont val="Yu Gothic"/>
        <family val="0"/>
        <charset val="1"/>
      </rPr>
      <t xml:space="preserve">6</t>
    </r>
  </si>
  <si>
    <t xml:space="preserve">タグ結合</t>
  </si>
  <si>
    <t xml:space="preserve">類似相談検索キー</t>
  </si>
  <si>
    <t xml:space="preserve">再委託</t>
  </si>
  <si>
    <t xml:space="preserve">業務委託契約</t>
  </si>
  <si>
    <r>
      <rPr>
        <sz val="10"/>
        <color rgb="FF0F172A"/>
        <rFont val="Noto Sans CJK SC"/>
        <family val="2"/>
      </rPr>
      <t xml:space="preserve">第</t>
    </r>
    <r>
      <rPr>
        <sz val="10"/>
        <color rgb="FF0F172A"/>
        <rFont val="Yu Gothic"/>
        <family val="0"/>
        <charset val="1"/>
      </rPr>
      <t xml:space="preserve">12</t>
    </r>
    <r>
      <rPr>
        <sz val="10"/>
        <color rgb="FF0F172A"/>
        <rFont val="Noto Sans CJK SC"/>
        <family val="2"/>
      </rPr>
      <t xml:space="preserve">条</t>
    </r>
  </si>
  <si>
    <t xml:space="preserve">保守業務</t>
  </si>
  <si>
    <t xml:space="preserve">個人情報</t>
  </si>
  <si>
    <t xml:space="preserve">委託先管理</t>
  </si>
  <si>
    <t xml:space="preserve">ステータスダッシュボード</t>
  </si>
  <si>
    <t xml:space="preserve">■ 全体集計</t>
  </si>
  <si>
    <t xml:space="preserve">全相談件数</t>
  </si>
  <si>
    <t xml:space="preserve">入力済みの相談件数</t>
  </si>
  <si>
    <t xml:space="preserve">回答済件数</t>
  </si>
  <si>
    <t xml:space="preserve">ステータス＝回答済</t>
  </si>
  <si>
    <t xml:space="preserve">ステータス＝追加確認待ち</t>
  </si>
  <si>
    <t xml:space="preserve">保留</t>
  </si>
  <si>
    <t xml:space="preserve">ステータス＝保留</t>
  </si>
  <si>
    <t xml:space="preserve">外部弁護士相談中</t>
  </si>
  <si>
    <t xml:space="preserve">ステータス＝外部弁護士相談中</t>
  </si>
  <si>
    <t xml:space="preserve">留保条件あり件数</t>
  </si>
  <si>
    <t xml:space="preserve">上長確認待ち件数</t>
  </si>
  <si>
    <t xml:space="preserve">上長確認＝確認中</t>
  </si>
  <si>
    <t xml:space="preserve">期限超過件数</t>
  </si>
  <si>
    <t xml:space="preserve">次回対応期限を経過</t>
  </si>
  <si>
    <t xml:space="preserve">平均完了率</t>
  </si>
  <si>
    <t xml:space="preserve">各案件の完了率の平均</t>
  </si>
  <si>
    <t xml:space="preserve">当月新規受付件数</t>
  </si>
  <si>
    <t xml:space="preserve">回答日が当月</t>
  </si>
  <si>
    <t xml:space="preserve">■ 相談類型別件数</t>
  </si>
  <si>
    <t xml:space="preserve">契約レビュー</t>
  </si>
  <si>
    <t xml:space="preserve">秘密保持</t>
  </si>
  <si>
    <t xml:space="preserve">クレーム・紛争</t>
  </si>
  <si>
    <t xml:space="preserve">労務・ハラスメント</t>
  </si>
  <si>
    <t xml:space="preserve">広告表示</t>
  </si>
  <si>
    <t xml:space="preserve">法改正対応</t>
  </si>
  <si>
    <r>
      <rPr>
        <b val="true"/>
        <sz val="10"/>
        <color rgb="FF1E3A5F"/>
        <rFont val="Yu Gothic"/>
        <family val="0"/>
        <charset val="1"/>
      </rPr>
      <t xml:space="preserve">AI</t>
    </r>
    <r>
      <rPr>
        <b val="true"/>
        <sz val="10"/>
        <color rgb="FF1E3A5F"/>
        <rFont val="Noto Sans CJK SC"/>
        <family val="2"/>
      </rPr>
      <t xml:space="preserve">利用・情報管理</t>
    </r>
  </si>
  <si>
    <t xml:space="preserve">稟議・承認</t>
  </si>
  <si>
    <t xml:space="preserve">会社法・コーポレート</t>
  </si>
  <si>
    <t xml:space="preserve">その他</t>
  </si>
  <si>
    <t xml:space="preserve">■ ダッシュボード使用上の注意</t>
  </si>
  <si>
    <r>
      <rPr>
        <sz val="9.5"/>
        <color rgb="FF64748B"/>
        <rFont val="Noto Sans CJK SC"/>
        <family val="2"/>
      </rPr>
      <t xml:space="preserve">・本ダッシュボードはシート「</t>
    </r>
    <r>
      <rPr>
        <sz val="9.5"/>
        <color rgb="FF64748B"/>
        <rFont val="Yu Gothic"/>
        <family val="0"/>
        <charset val="1"/>
      </rPr>
      <t xml:space="preserve">1_</t>
    </r>
    <r>
      <rPr>
        <sz val="9.5"/>
        <color rgb="FF64748B"/>
        <rFont val="Noto Sans CJK SC"/>
        <family val="2"/>
      </rPr>
      <t xml:space="preserve">回答メモ一覧」のデータを集計しています。</t>
    </r>
  </si>
  <si>
    <r>
      <rPr>
        <sz val="9.5"/>
        <color rgb="FF64748B"/>
        <rFont val="Noto Sans CJK SC"/>
        <family val="2"/>
      </rPr>
      <t xml:space="preserve">・件数表示が</t>
    </r>
    <r>
      <rPr>
        <sz val="9.5"/>
        <color rgb="FF64748B"/>
        <rFont val="Yu Gothic"/>
        <family val="0"/>
        <charset val="1"/>
      </rPr>
      <t xml:space="preserve">0</t>
    </r>
    <r>
      <rPr>
        <sz val="9.5"/>
        <color rgb="FF64748B"/>
        <rFont val="Noto Sans CJK SC"/>
        <family val="2"/>
      </rPr>
      <t xml:space="preserve">となる場合、データ未入力か、相談類型・ステータスの表記揺れの可能性があります。</t>
    </r>
  </si>
  <si>
    <r>
      <rPr>
        <sz val="9.5"/>
        <color rgb="FF64748B"/>
        <rFont val="Noto Sans CJK SC"/>
        <family val="2"/>
      </rPr>
      <t xml:space="preserve">・「平均完了率」はシート</t>
    </r>
    <r>
      <rPr>
        <sz val="9.5"/>
        <color rgb="FF64748B"/>
        <rFont val="Yu Gothic"/>
        <family val="0"/>
        <charset val="1"/>
      </rPr>
      <t xml:space="preserve">1</t>
    </r>
    <r>
      <rPr>
        <sz val="9.5"/>
        <color rgb="FF64748B"/>
        <rFont val="Noto Sans CJK SC"/>
        <family val="2"/>
      </rPr>
      <t xml:space="preserve">の</t>
    </r>
    <r>
      <rPr>
        <sz val="9.5"/>
        <color rgb="FF64748B"/>
        <rFont val="Yu Gothic"/>
        <family val="0"/>
        <charset val="1"/>
      </rPr>
      <t xml:space="preserve">S</t>
    </r>
    <r>
      <rPr>
        <sz val="9.5"/>
        <color rgb="FF64748B"/>
        <rFont val="Noto Sans CJK SC"/>
        <family val="2"/>
      </rPr>
      <t xml:space="preserve">列（完了率）の平均です。</t>
    </r>
    <r>
      <rPr>
        <sz val="9.5"/>
        <color rgb="FF64748B"/>
        <rFont val="Yu Gothic"/>
        <family val="0"/>
        <charset val="1"/>
      </rPr>
      <t xml:space="preserve">S</t>
    </r>
    <r>
      <rPr>
        <sz val="9.5"/>
        <color rgb="FF64748B"/>
        <rFont val="Noto Sans CJK SC"/>
        <family val="2"/>
      </rPr>
      <t xml:space="preserve">列は</t>
    </r>
    <r>
      <rPr>
        <sz val="9.5"/>
        <color rgb="FF64748B"/>
        <rFont val="Yu Gothic"/>
        <family val="0"/>
        <charset val="1"/>
      </rPr>
      <t xml:space="preserve">M</t>
    </r>
    <r>
      <rPr>
        <sz val="9.5"/>
        <color rgb="FF64748B"/>
        <rFont val="Noto Sans CJK SC"/>
        <family val="2"/>
      </rPr>
      <t xml:space="preserve">列までの入力数で算出されます。</t>
    </r>
  </si>
  <si>
    <r>
      <rPr>
        <sz val="9.5"/>
        <color rgb="FF64748B"/>
        <rFont val="Noto Sans CJK SC"/>
        <family val="2"/>
      </rPr>
      <t xml:space="preserve">・「期限超過件数」はシート</t>
    </r>
    <r>
      <rPr>
        <sz val="9.5"/>
        <color rgb="FF64748B"/>
        <rFont val="Yu Gothic"/>
        <family val="0"/>
        <charset val="1"/>
      </rPr>
      <t xml:space="preserve">1</t>
    </r>
    <r>
      <rPr>
        <sz val="9.5"/>
        <color rgb="FF64748B"/>
        <rFont val="Noto Sans CJK SC"/>
        <family val="2"/>
      </rPr>
      <t xml:space="preserve">の</t>
    </r>
    <r>
      <rPr>
        <sz val="9.5"/>
        <color rgb="FF64748B"/>
        <rFont val="Yu Gothic"/>
        <family val="0"/>
        <charset val="1"/>
      </rPr>
      <t xml:space="preserve">R</t>
    </r>
    <r>
      <rPr>
        <sz val="9.5"/>
        <color rgb="FF64748B"/>
        <rFont val="Noto Sans CJK SC"/>
        <family val="2"/>
      </rPr>
      <t xml:space="preserve">列（次回対応期限）を基準にしています。</t>
    </r>
  </si>
  <si>
    <t xml:space="preserve">判断理由・前提事実整理表  使い方ガイド</t>
  </si>
  <si>
    <r>
      <rPr>
        <b val="true"/>
        <sz val="12"/>
        <color rgb="FFFFFFFF"/>
        <rFont val="Yu Gothic"/>
        <family val="0"/>
        <charset val="1"/>
      </rPr>
      <t xml:space="preserve">1. </t>
    </r>
    <r>
      <rPr>
        <b val="true"/>
        <sz val="12"/>
        <color rgb="FFFFFFFF"/>
        <rFont val="Noto Sans CJK SC"/>
        <family val="2"/>
      </rPr>
      <t xml:space="preserve">シート構成</t>
    </r>
  </si>
  <si>
    <r>
      <rPr>
        <b val="true"/>
        <sz val="10"/>
        <color rgb="FF1E3A5F"/>
        <rFont val="Yu Gothic"/>
        <family val="0"/>
        <charset val="1"/>
      </rPr>
      <t xml:space="preserve">1_</t>
    </r>
    <r>
      <rPr>
        <b val="true"/>
        <sz val="10"/>
        <color rgb="FF1E3A5F"/>
        <rFont val="Noto Sans CJK SC"/>
        <family val="2"/>
      </rPr>
      <t xml:space="preserve">回答メモ一覧</t>
    </r>
  </si>
  <si>
    <r>
      <rPr>
        <sz val="10"/>
        <color rgb="FF0F172A"/>
        <rFont val="Noto Sans CJK SC"/>
        <family val="2"/>
      </rPr>
      <t xml:space="preserve">全相談の一覧（メインシート）。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案件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行。</t>
    </r>
  </si>
  <si>
    <r>
      <rPr>
        <b val="true"/>
        <sz val="10"/>
        <color rgb="FF1E3A5F"/>
        <rFont val="Yu Gothic"/>
        <family val="0"/>
        <charset val="1"/>
      </rPr>
      <t xml:space="preserve">2_</t>
    </r>
    <r>
      <rPr>
        <b val="true"/>
        <sz val="10"/>
        <color rgb="FF1E3A5F"/>
        <rFont val="Noto Sans CJK SC"/>
        <family val="2"/>
      </rPr>
      <t xml:space="preserve">前提事実整理</t>
    </r>
  </si>
  <si>
    <t xml:space="preserve">相談ごとに複数行で前提事実を縦持ち。確認済／未確認を区別。</t>
  </si>
  <si>
    <r>
      <rPr>
        <b val="true"/>
        <sz val="10"/>
        <color rgb="FF1E3A5F"/>
        <rFont val="Yu Gothic"/>
        <family val="0"/>
        <charset val="1"/>
      </rPr>
      <t xml:space="preserve">3_</t>
    </r>
    <r>
      <rPr>
        <b val="true"/>
        <sz val="10"/>
        <color rgb="FF1E3A5F"/>
        <rFont val="Noto Sans CJK SC"/>
        <family val="2"/>
      </rPr>
      <t xml:space="preserve">判断理由整理</t>
    </r>
  </si>
  <si>
    <t xml:space="preserve">判断理由を契約条項／規程／法令／過去事例に分けて縦持ち。</t>
  </si>
  <si>
    <r>
      <rPr>
        <b val="true"/>
        <sz val="10"/>
        <color rgb="FF1E3A5F"/>
        <rFont val="Yu Gothic"/>
        <family val="0"/>
        <charset val="1"/>
      </rPr>
      <t xml:space="preserve">4_</t>
    </r>
    <r>
      <rPr>
        <b val="true"/>
        <sz val="10"/>
        <color rgb="FF1E3A5F"/>
        <rFont val="Noto Sans CJK SC"/>
        <family val="2"/>
      </rPr>
      <t xml:space="preserve">留保条件・再確認事項</t>
    </r>
  </si>
  <si>
    <t xml:space="preserve">留保条件と再確認事項を一覧化。期限超過アラートあり。</t>
  </si>
  <si>
    <r>
      <rPr>
        <b val="true"/>
        <sz val="10"/>
        <color rgb="FF1E3A5F"/>
        <rFont val="Yu Gothic"/>
        <family val="0"/>
        <charset val="1"/>
      </rPr>
      <t xml:space="preserve">5_</t>
    </r>
    <r>
      <rPr>
        <b val="true"/>
        <sz val="10"/>
        <color rgb="FF1E3A5F"/>
        <rFont val="Noto Sans CJK SC"/>
        <family val="2"/>
      </rPr>
      <t xml:space="preserve">関連資料・過去相談</t>
    </r>
  </si>
  <si>
    <t xml:space="preserve">参照資料・関連過去相談のリンク表。</t>
  </si>
  <si>
    <r>
      <rPr>
        <b val="true"/>
        <sz val="10"/>
        <color rgb="FF1E3A5F"/>
        <rFont val="Yu Gothic"/>
        <family val="0"/>
        <charset val="1"/>
      </rPr>
      <t xml:space="preserve">6_</t>
    </r>
    <r>
      <rPr>
        <b val="true"/>
        <sz val="10"/>
        <color rgb="FF1E3A5F"/>
        <rFont val="Noto Sans CJK SC"/>
        <family val="2"/>
      </rPr>
      <t xml:space="preserve">検索タグ</t>
    </r>
  </si>
  <si>
    <t xml:space="preserve">検索用キーワード一覧。タグ結合・類似相談検索キーを数式で自動生成。</t>
  </si>
  <si>
    <r>
      <rPr>
        <b val="true"/>
        <sz val="10"/>
        <color rgb="FF1E3A5F"/>
        <rFont val="Yu Gothic"/>
        <family val="0"/>
        <charset val="1"/>
      </rPr>
      <t xml:space="preserve">7_</t>
    </r>
    <r>
      <rPr>
        <b val="true"/>
        <sz val="10"/>
        <color rgb="FF1E3A5F"/>
        <rFont val="Noto Sans CJK SC"/>
        <family val="2"/>
      </rPr>
      <t xml:space="preserve">ステータス一覧</t>
    </r>
  </si>
  <si>
    <t xml:space="preserve">全体集計のダッシュボード。当月件数、ステータス内訳、相談類型別件数。</t>
  </si>
  <si>
    <r>
      <rPr>
        <b val="true"/>
        <sz val="10"/>
        <color rgb="FF1E3A5F"/>
        <rFont val="Yu Gothic"/>
        <family val="0"/>
        <charset val="1"/>
      </rPr>
      <t xml:space="preserve">8_</t>
    </r>
    <r>
      <rPr>
        <b val="true"/>
        <sz val="10"/>
        <color rgb="FF1E3A5F"/>
        <rFont val="Noto Sans CJK SC"/>
        <family val="2"/>
      </rPr>
      <t xml:space="preserve">使い方</t>
    </r>
  </si>
  <si>
    <t xml:space="preserve">本シート。</t>
  </si>
  <si>
    <r>
      <rPr>
        <b val="true"/>
        <sz val="12"/>
        <color rgb="FFFFFFFF"/>
        <rFont val="Yu Gothic"/>
        <family val="0"/>
        <charset val="1"/>
      </rPr>
      <t xml:space="preserve">2. </t>
    </r>
    <r>
      <rPr>
        <b val="true"/>
        <sz val="12"/>
        <color rgb="FFFFFFFF"/>
        <rFont val="Noto Sans CJK SC"/>
        <family val="2"/>
      </rPr>
      <t xml:space="preserve">入力の基本ルール</t>
    </r>
  </si>
  <si>
    <t xml:space="preserve">新規相談の追加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</si>
  <si>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「</t>
    </r>
    <r>
      <rPr>
        <sz val="10"/>
        <color rgb="FF0F172A"/>
        <rFont val="Yu Gothic"/>
        <family val="0"/>
        <charset val="1"/>
      </rPr>
      <t xml:space="preserve">1_</t>
    </r>
    <r>
      <rPr>
        <sz val="10"/>
        <color rgb="FF0F172A"/>
        <rFont val="Noto Sans CJK SC"/>
        <family val="2"/>
      </rPr>
      <t xml:space="preserve">回答メモ一覧」に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行追加。相談受付番号は重複しない一意の番号を付与。</t>
    </r>
  </si>
  <si>
    <t xml:space="preserve">前提事実・判断理由・留保条件</t>
  </si>
  <si>
    <r>
      <rPr>
        <sz val="10"/>
        <color rgb="FF0F172A"/>
        <rFont val="Noto Sans CJK SC"/>
        <family val="2"/>
      </rPr>
      <t xml:space="preserve">それぞれシート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〜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に縦持ち（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項目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行）で追加。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相談で複数行になります。</t>
    </r>
  </si>
  <si>
    <t xml:space="preserve">参照資料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</si>
  <si>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5</t>
    </r>
    <r>
      <rPr>
        <sz val="10"/>
        <color rgb="FF0F172A"/>
        <rFont val="Noto Sans CJK SC"/>
        <family val="2"/>
      </rPr>
      <t xml:space="preserve">に記録。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相談に複数資料がある場合は複数行追加。</t>
    </r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</si>
  <si>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6</t>
    </r>
    <r>
      <rPr>
        <sz val="10"/>
        <color rgb="FF0F172A"/>
        <rFont val="Noto Sans CJK SC"/>
        <family val="2"/>
      </rPr>
      <t xml:space="preserve">で管理。タグ運用ルール（表記揺れ防止）を社内で統一すると検索性が上がります。</t>
    </r>
  </si>
  <si>
    <t xml:space="preserve">集計確認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</si>
  <si>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7</t>
    </r>
    <r>
      <rPr>
        <sz val="10"/>
        <color rgb="FF0F172A"/>
        <rFont val="Noto Sans CJK SC"/>
        <family val="2"/>
      </rPr>
      <t xml:space="preserve">のダッシュボードで全体状況を確認。月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回程度のレビューを推奨。</t>
    </r>
  </si>
  <si>
    <r>
      <rPr>
        <b val="true"/>
        <sz val="12"/>
        <color rgb="FFFFFFFF"/>
        <rFont val="Yu Gothic"/>
        <family val="0"/>
        <charset val="1"/>
      </rPr>
      <t xml:space="preserve">3. </t>
    </r>
    <r>
      <rPr>
        <b val="true"/>
        <sz val="12"/>
        <color rgb="FFFFFFFF"/>
        <rFont val="Noto Sans CJK SC"/>
        <family val="2"/>
      </rPr>
      <t xml:space="preserve">数式について</t>
    </r>
  </si>
  <si>
    <t xml:space="preserve">留保条件有無の自動判定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</si>
  <si>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1 J</t>
    </r>
    <r>
      <rPr>
        <sz val="10"/>
        <color rgb="FF0F172A"/>
        <rFont val="Noto Sans CJK SC"/>
        <family val="2"/>
      </rPr>
      <t xml:space="preserve">列：シート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を検索し、該当相談に留保条件があれば「有」と表示。</t>
    </r>
  </si>
  <si>
    <t xml:space="preserve">回答完了率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</si>
  <si>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1 S</t>
    </r>
    <r>
      <rPr>
        <sz val="10"/>
        <color rgb="FF0F172A"/>
        <rFont val="Noto Sans CJK SC"/>
        <family val="2"/>
      </rPr>
      <t xml:space="preserve">列：必須項目</t>
    </r>
    <r>
      <rPr>
        <sz val="10"/>
        <color rgb="FF0F172A"/>
        <rFont val="Yu Gothic"/>
        <family val="0"/>
        <charset val="1"/>
      </rPr>
      <t xml:space="preserve">10</t>
    </r>
    <r>
      <rPr>
        <sz val="10"/>
        <color rgb="FF0F172A"/>
        <rFont val="Noto Sans CJK SC"/>
        <family val="2"/>
      </rPr>
      <t xml:space="preserve">列の入力済み割合を百分率で表示。</t>
    </r>
  </si>
  <si>
    <r>
      <rPr>
        <b val="true"/>
        <sz val="10"/>
        <color rgb="FF1E3A5F"/>
        <rFont val="Yu Gothic"/>
        <family val="0"/>
        <charset val="1"/>
      </rPr>
      <t xml:space="preserve">AI</t>
    </r>
    <r>
      <rPr>
        <b val="true"/>
        <sz val="10"/>
        <color rgb="FF1E3A5F"/>
        <rFont val="Noto Sans CJK SC"/>
        <family val="2"/>
      </rPr>
      <t xml:space="preserve">出力一次資料未照合警告</t>
    </r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</si>
  <si>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3 J</t>
    </r>
    <r>
      <rPr>
        <sz val="10"/>
        <color rgb="FF0F172A"/>
        <rFont val="Noto Sans CJK SC"/>
        <family val="2"/>
      </rPr>
      <t xml:space="preserve">列：</t>
    </r>
    <r>
      <rPr>
        <sz val="10"/>
        <color rgb="FF0F172A"/>
        <rFont val="Yu Gothic"/>
        <family val="0"/>
        <charset val="1"/>
      </rPr>
      <t xml:space="preserve">AI</t>
    </r>
    <r>
      <rPr>
        <sz val="10"/>
        <color rgb="FF0F172A"/>
        <rFont val="Noto Sans CJK SC"/>
        <family val="2"/>
      </rPr>
      <t xml:space="preserve">出力使用＝有 かつ 一次資料照合＝未 の場合、警告を表示。</t>
    </r>
  </si>
  <si>
    <t xml:space="preserve">留保条件・再確認事項の期限超過アラート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</si>
  <si>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4 J</t>
    </r>
    <r>
      <rPr>
        <sz val="10"/>
        <color rgb="FF0F172A"/>
        <rFont val="Noto Sans CJK SC"/>
        <family val="2"/>
      </rPr>
      <t xml:space="preserve">列：期限を経過し、かつステータス＝完了でない場合、警告を表示。</t>
    </r>
  </si>
  <si>
    <t xml:space="preserve">検索用キーワード結合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</si>
  <si>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6 H</t>
    </r>
    <r>
      <rPr>
        <sz val="10"/>
        <color rgb="FF0F172A"/>
        <rFont val="Noto Sans CJK SC"/>
        <family val="2"/>
      </rPr>
      <t xml:space="preserve">列：</t>
    </r>
    <r>
      <rPr>
        <sz val="10"/>
        <color rgb="FF0F172A"/>
        <rFont val="Yu Gothic"/>
        <family val="0"/>
        <charset val="1"/>
      </rPr>
      <t xml:space="preserve">B</t>
    </r>
    <r>
      <rPr>
        <sz val="10"/>
        <color rgb="FF0F172A"/>
        <rFont val="Noto Sans CJK SC"/>
        <family val="2"/>
      </rPr>
      <t xml:space="preserve">列〜</t>
    </r>
    <r>
      <rPr>
        <sz val="10"/>
        <color rgb="FF0F172A"/>
        <rFont val="Yu Gothic"/>
        <family val="0"/>
        <charset val="1"/>
      </rPr>
      <t xml:space="preserve">G</t>
    </r>
    <r>
      <rPr>
        <sz val="10"/>
        <color rgb="FF0F172A"/>
        <rFont val="Noto Sans CJK SC"/>
        <family val="2"/>
      </rPr>
      <t xml:space="preserve">列のタグを「</t>
    </r>
    <r>
      <rPr>
        <sz val="10"/>
        <color rgb="FF0F172A"/>
        <rFont val="Yu Gothic"/>
        <family val="0"/>
        <charset val="1"/>
      </rPr>
      <t xml:space="preserve">_</t>
    </r>
    <r>
      <rPr>
        <sz val="10"/>
        <color rgb="FF0F172A"/>
        <rFont val="Noto Sans CJK SC"/>
        <family val="2"/>
      </rPr>
      <t xml:space="preserve">」で連結。</t>
    </r>
  </si>
  <si>
    <t xml:space="preserve">類似相談検索用タグ結合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</si>
  <si>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6 I</t>
    </r>
    <r>
      <rPr>
        <sz val="10"/>
        <color rgb="FF0F172A"/>
        <rFont val="Noto Sans CJK SC"/>
        <family val="2"/>
      </rPr>
      <t xml:space="preserve">列：主要</t>
    </r>
    <r>
      <rPr>
        <sz val="10"/>
        <color rgb="FF0F172A"/>
        <rFont val="Yu Gothic"/>
        <family val="0"/>
        <charset val="1"/>
      </rPr>
      <t xml:space="preserve">3</t>
    </r>
    <r>
      <rPr>
        <sz val="10"/>
        <color rgb="FF0F172A"/>
        <rFont val="Noto Sans CJK SC"/>
        <family val="2"/>
      </rPr>
      <t xml:space="preserve">タグ（</t>
    </r>
    <r>
      <rPr>
        <sz val="10"/>
        <color rgb="FF0F172A"/>
        <rFont val="Yu Gothic"/>
        <family val="0"/>
        <charset val="1"/>
      </rPr>
      <t xml:space="preserve">B,C,F</t>
    </r>
    <r>
      <rPr>
        <sz val="10"/>
        <color rgb="FF0F172A"/>
        <rFont val="Noto Sans CJK SC"/>
        <family val="2"/>
      </rPr>
      <t xml:space="preserve">列）のみを連結。</t>
    </r>
  </si>
  <si>
    <t xml:space="preserve">ダッシュボード集計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</si>
  <si>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7</t>
    </r>
    <r>
      <rPr>
        <sz val="10"/>
        <color rgb="FF0F172A"/>
        <rFont val="Noto Sans CJK SC"/>
        <family val="2"/>
      </rPr>
      <t xml:space="preserve">：</t>
    </r>
    <r>
      <rPr>
        <sz val="10"/>
        <color rgb="FF0F172A"/>
        <rFont val="Yu Gothic"/>
        <family val="0"/>
        <charset val="1"/>
      </rPr>
      <t xml:space="preserve">COUNTIF</t>
    </r>
    <r>
      <rPr>
        <sz val="10"/>
        <color rgb="FF0F172A"/>
        <rFont val="Noto Sans CJK SC"/>
        <family val="2"/>
      </rPr>
      <t xml:space="preserve">・</t>
    </r>
    <r>
      <rPr>
        <sz val="10"/>
        <color rgb="FF0F172A"/>
        <rFont val="Yu Gothic"/>
        <family val="0"/>
        <charset val="1"/>
      </rPr>
      <t xml:space="preserve">SUMPRODUCT</t>
    </r>
    <r>
      <rPr>
        <sz val="10"/>
        <color rgb="FF0F172A"/>
        <rFont val="Noto Sans CJK SC"/>
        <family val="2"/>
      </rPr>
      <t xml:space="preserve">で各種集計。</t>
    </r>
  </si>
  <si>
    <r>
      <rPr>
        <b val="true"/>
        <sz val="12"/>
        <color rgb="FFFFFFFF"/>
        <rFont val="Yu Gothic"/>
        <family val="0"/>
        <charset val="1"/>
      </rPr>
      <t xml:space="preserve">4. </t>
    </r>
    <r>
      <rPr>
        <b val="true"/>
        <sz val="12"/>
        <color rgb="FFFFFFFF"/>
        <rFont val="Noto Sans CJK SC"/>
        <family val="2"/>
      </rPr>
      <t xml:space="preserve">推奨運用</t>
    </r>
  </si>
  <si>
    <t xml:space="preserve">月次レビュー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</si>
  <si>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7</t>
    </r>
    <r>
      <rPr>
        <sz val="10"/>
        <color rgb="FF0F172A"/>
        <rFont val="Noto Sans CJK SC"/>
        <family val="2"/>
      </rPr>
      <t xml:space="preserve">のダッシュボードで停滞案件・期限超過案件を確認。</t>
    </r>
  </si>
  <si>
    <t xml:space="preserve">留保条件解消時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</si>
  <si>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のステータスを「完了」に更新し、必要に応じてシート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の結論も更新。</t>
    </r>
  </si>
  <si>
    <t xml:space="preserve">検索タグ整理</t>
  </si>
  <si>
    <r>
      <rPr>
        <sz val="10"/>
        <color rgb="FF0F172A"/>
        <rFont val="Noto Sans CJK SC"/>
        <family val="2"/>
      </rPr>
      <t xml:space="preserve">半期に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回、シート</t>
    </r>
    <r>
      <rPr>
        <sz val="10"/>
        <color rgb="FF0F172A"/>
        <rFont val="Yu Gothic"/>
        <family val="0"/>
        <charset val="1"/>
      </rPr>
      <t xml:space="preserve">6</t>
    </r>
    <r>
      <rPr>
        <sz val="10"/>
        <color rgb="FF0F172A"/>
        <rFont val="Noto Sans CJK SC"/>
        <family val="2"/>
      </rPr>
      <t xml:space="preserve">の検索タグを整理（重複・表記揺れの統一）。</t>
    </r>
  </si>
  <si>
    <t xml:space="preserve">過去回答の再利用</t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</si>
  <si>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2</t>
    </r>
    <r>
      <rPr>
        <sz val="10"/>
        <color rgb="FF0F172A"/>
        <rFont val="Noto Sans CJK SC"/>
        <family val="2"/>
      </rPr>
      <t xml:space="preserve">の前提事実・シート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の留保条件を必ず確認してから再利用。</t>
    </r>
  </si>
  <si>
    <r>
      <rPr>
        <b val="true"/>
        <sz val="10"/>
        <color rgb="FF1E3A5F"/>
        <rFont val="Yu Gothic"/>
        <family val="0"/>
        <charset val="1"/>
      </rPr>
      <t xml:space="preserve">AI</t>
    </r>
    <r>
      <rPr>
        <b val="true"/>
        <sz val="10"/>
        <color rgb="FF1E3A5F"/>
        <rFont val="Noto Sans CJK SC"/>
        <family val="2"/>
      </rPr>
      <t xml:space="preserve">出力の取扱</t>
    </r>
  </si>
  <si>
    <r>
      <rPr>
        <sz val="10"/>
        <color rgb="FF0F172A"/>
        <rFont val="Noto Sans CJK SC"/>
        <family val="2"/>
      </rPr>
      <t xml:space="preserve">シート</t>
    </r>
    <r>
      <rPr>
        <sz val="10"/>
        <color rgb="FF0F172A"/>
        <rFont val="Yu Gothic"/>
        <family val="0"/>
        <charset val="1"/>
      </rPr>
      <t xml:space="preserve">3 H</t>
    </r>
    <r>
      <rPr>
        <sz val="10"/>
        <color rgb="FF0F172A"/>
        <rFont val="Noto Sans CJK SC"/>
        <family val="2"/>
      </rPr>
      <t xml:space="preserve">列で「有」を選んだ場合、必ず一次資料で照合して</t>
    </r>
    <r>
      <rPr>
        <sz val="10"/>
        <color rgb="FF0F172A"/>
        <rFont val="Yu Gothic"/>
        <family val="0"/>
        <charset val="1"/>
      </rPr>
      <t xml:space="preserve">I</t>
    </r>
    <r>
      <rPr>
        <sz val="10"/>
        <color rgb="FF0F172A"/>
        <rFont val="Noto Sans CJK SC"/>
        <family val="2"/>
      </rPr>
      <t xml:space="preserve">列を「済」に更新。</t>
    </r>
  </si>
  <si>
    <r>
      <rPr>
        <b val="true"/>
        <sz val="12"/>
        <color rgb="FFFFFFFF"/>
        <rFont val="Yu Gothic"/>
        <family val="0"/>
        <charset val="1"/>
      </rPr>
      <t xml:space="preserve">5. </t>
    </r>
    <r>
      <rPr>
        <b val="true"/>
        <sz val="12"/>
        <color rgb="FFFFFFFF"/>
        <rFont val="Noto Sans CJK SC"/>
        <family val="2"/>
      </rPr>
      <t xml:space="preserve">利用上の注意</t>
    </r>
  </si>
  <si>
    <t xml:space="preserve">情報管理</t>
  </si>
  <si>
    <t xml:space="preserve">個人情報・秘密情報を含む場合は、社内の情報管理ルールに従って保管・アクセス制御。</t>
  </si>
  <si>
    <t xml:space="preserve">共有時の留意</t>
  </si>
  <si>
    <r>
      <rPr>
        <sz val="10"/>
        <color rgb="FF0F172A"/>
        <rFont val="Noto Sans CJK SC"/>
        <family val="2"/>
      </rPr>
      <t xml:space="preserve">社外共有・</t>
    </r>
    <r>
      <rPr>
        <sz val="10"/>
        <color rgb="FF0F172A"/>
        <rFont val="Yu Gothic"/>
        <family val="0"/>
        <charset val="1"/>
      </rPr>
      <t xml:space="preserve">AI</t>
    </r>
    <r>
      <rPr>
        <sz val="10"/>
        <color rgb="FF0F172A"/>
        <rFont val="Noto Sans CJK SC"/>
        <family val="2"/>
      </rPr>
      <t xml:space="preserve">入力前にマスキング要否を確認（シート</t>
    </r>
    <r>
      <rPr>
        <sz val="10"/>
        <color rgb="FF0F172A"/>
        <rFont val="Yu Gothic"/>
        <family val="0"/>
        <charset val="1"/>
      </rPr>
      <t xml:space="preserve">1 O</t>
    </r>
    <r>
      <rPr>
        <sz val="10"/>
        <color rgb="FF0F172A"/>
        <rFont val="Noto Sans CJK SC"/>
        <family val="2"/>
      </rPr>
      <t xml:space="preserve">列：個人情報含有を参照）。</t>
    </r>
  </si>
  <si>
    <t xml:space="preserve">数式の保護</t>
  </si>
  <si>
    <r>
      <rPr>
        <sz val="10"/>
        <color rgb="FF0F172A"/>
        <rFont val="Yu Gothic"/>
        <family val="0"/>
        <charset val="1"/>
      </rPr>
      <t xml:space="preserve">J</t>
    </r>
    <r>
      <rPr>
        <sz val="10"/>
        <color rgb="FF0F172A"/>
        <rFont val="Noto Sans CJK SC"/>
        <family val="2"/>
      </rPr>
      <t xml:space="preserve">列（シート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）、</t>
    </r>
    <r>
      <rPr>
        <sz val="10"/>
        <color rgb="FF0F172A"/>
        <rFont val="Yu Gothic"/>
        <family val="0"/>
        <charset val="1"/>
      </rPr>
      <t xml:space="preserve">S</t>
    </r>
    <r>
      <rPr>
        <sz val="10"/>
        <color rgb="FF0F172A"/>
        <rFont val="Noto Sans CJK SC"/>
        <family val="2"/>
      </rPr>
      <t xml:space="preserve">列（シート</t>
    </r>
    <r>
      <rPr>
        <sz val="10"/>
        <color rgb="FF0F172A"/>
        <rFont val="Yu Gothic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）、</t>
    </r>
    <r>
      <rPr>
        <sz val="10"/>
        <color rgb="FF0F172A"/>
        <rFont val="Yu Gothic"/>
        <family val="0"/>
        <charset val="1"/>
      </rPr>
      <t xml:space="preserve">J</t>
    </r>
    <r>
      <rPr>
        <sz val="10"/>
        <color rgb="FF0F172A"/>
        <rFont val="Noto Sans CJK SC"/>
        <family val="2"/>
      </rPr>
      <t xml:space="preserve">列（シート</t>
    </r>
    <r>
      <rPr>
        <sz val="10"/>
        <color rgb="FF0F172A"/>
        <rFont val="Yu Gothic"/>
        <family val="0"/>
        <charset val="1"/>
      </rPr>
      <t xml:space="preserve">3</t>
    </r>
    <r>
      <rPr>
        <sz val="10"/>
        <color rgb="FF0F172A"/>
        <rFont val="Noto Sans CJK SC"/>
        <family val="2"/>
      </rPr>
      <t xml:space="preserve">）、</t>
    </r>
    <r>
      <rPr>
        <sz val="10"/>
        <color rgb="FF0F172A"/>
        <rFont val="Yu Gothic"/>
        <family val="0"/>
        <charset val="1"/>
      </rPr>
      <t xml:space="preserve">J</t>
    </r>
    <r>
      <rPr>
        <sz val="10"/>
        <color rgb="FF0F172A"/>
        <rFont val="Noto Sans CJK SC"/>
        <family val="2"/>
      </rPr>
      <t xml:space="preserve">列（シート</t>
    </r>
    <r>
      <rPr>
        <sz val="10"/>
        <color rgb="FF0F172A"/>
        <rFont val="Yu Gothic"/>
        <family val="0"/>
        <charset val="1"/>
      </rPr>
      <t xml:space="preserve">4</t>
    </r>
    <r>
      <rPr>
        <sz val="10"/>
        <color rgb="FF0F172A"/>
        <rFont val="Noto Sans CJK SC"/>
        <family val="2"/>
      </rPr>
      <t xml:space="preserve">）、</t>
    </r>
    <r>
      <rPr>
        <sz val="10"/>
        <color rgb="FF0F172A"/>
        <rFont val="Yu Gothic"/>
        <family val="0"/>
        <charset val="1"/>
      </rPr>
      <t xml:space="preserve">H/I</t>
    </r>
    <r>
      <rPr>
        <sz val="10"/>
        <color rgb="FF0F172A"/>
        <rFont val="Noto Sans CJK SC"/>
        <family val="2"/>
      </rPr>
      <t xml:space="preserve">列（シート</t>
    </r>
    <r>
      <rPr>
        <sz val="10"/>
        <color rgb="FF0F172A"/>
        <rFont val="Yu Gothic"/>
        <family val="0"/>
        <charset val="1"/>
      </rPr>
      <t xml:space="preserve">6</t>
    </r>
    <r>
      <rPr>
        <sz val="10"/>
        <color rgb="FF0F172A"/>
        <rFont val="Noto Sans CJK SC"/>
        <family val="2"/>
      </rPr>
      <t xml:space="preserve">）は数式が入っています。手入力で上書きしないでください。</t>
    </r>
  </si>
  <si>
    <t xml:space="preserve">行数の追加</t>
  </si>
  <si>
    <r>
      <rPr>
        <sz val="10"/>
        <color rgb="FF0F172A"/>
        <rFont val="Noto Sans CJK SC"/>
        <family val="2"/>
      </rPr>
      <t xml:space="preserve">各シート</t>
    </r>
    <r>
      <rPr>
        <sz val="10"/>
        <color rgb="FF0F172A"/>
        <rFont val="Yu Gothic"/>
        <family val="0"/>
        <charset val="1"/>
      </rPr>
      <t xml:space="preserve">20</t>
    </r>
    <r>
      <rPr>
        <sz val="10"/>
        <color rgb="FF0F172A"/>
        <rFont val="Noto Sans CJK SC"/>
        <family val="2"/>
      </rPr>
      <t xml:space="preserve">行程度を初期表示しています。追加する場合は数式行をコピーしてください。</t>
    </r>
  </si>
  <si>
    <t xml:space="preserve">免責事項</t>
  </si>
  <si>
    <r>
      <rPr>
        <sz val="9"/>
        <color rgb="FF64748B"/>
        <rFont val="Noto Sans CJK SC"/>
        <family val="2"/>
      </rPr>
      <t xml:space="preserve">本</t>
    </r>
    <r>
      <rPr>
        <sz val="9"/>
        <color rgb="FF64748B"/>
        <rFont val="Yu Gothic"/>
        <family val="0"/>
        <charset val="1"/>
      </rPr>
      <t xml:space="preserve">Excel</t>
    </r>
    <r>
      <rPr>
        <sz val="9"/>
        <color rgb="FF64748B"/>
        <rFont val="Noto Sans CJK SC"/>
        <family val="2"/>
      </rPr>
      <t xml:space="preserve">テンプレートは、一般的な法務実務の整理を目的とした参考資料であり、個別具体的な法律判断や契約上の助言を行うものではありません。実際の法務相談対応、契約レビュー、個人情報対応、労務・ハラスメント対応、紛争対応、社内承認、相手方への回答にあたっては、相談内容、前提事実、関連資料、交渉経緯、適用法令、社内規程等を確認し、必要に応じて弁護士その他専門家に相談してください。</t>
    </r>
  </si>
  <si>
    <r>
      <rPr>
        <sz val="9"/>
        <color rgb="FF64748B"/>
        <rFont val="Noto Sans CJK SC"/>
        <family val="2"/>
      </rPr>
      <t xml:space="preserve">発行：</t>
    </r>
    <r>
      <rPr>
        <sz val="9"/>
        <color rgb="FF64748B"/>
        <rFont val="Yu Gothic"/>
        <family val="0"/>
        <charset val="1"/>
      </rPr>
      <t xml:space="preserve">Legal GPT</t>
    </r>
    <r>
      <rPr>
        <sz val="9"/>
        <color rgb="FF64748B"/>
        <rFont val="Noto Sans CJK SC"/>
        <family val="2"/>
      </rPr>
      <t xml:space="preserve">（</t>
    </r>
    <r>
      <rPr>
        <sz val="9"/>
        <color rgb="FF64748B"/>
        <rFont val="Yu Gothic"/>
        <family val="0"/>
        <charset val="1"/>
      </rPr>
      <t xml:space="preserve">https://legal-gpt.com</t>
    </r>
    <r>
      <rPr>
        <sz val="9"/>
        <color rgb="FF64748B"/>
        <rFont val="Noto Sans CJK SC"/>
        <family val="2"/>
      </rPr>
      <t xml:space="preserve">）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</si>
</sst>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General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Noto Sans CJK SC"/>
      <family val="2"/>
    </font>
    <font>
      <sz val="10"/>
      <color rgb="FF0F172A"/>
      <name val="Yu Gothic"/>
      <family val="0"/>
      <charset val="1"/>
    </font>
    <font>
      <sz val="10"/>
      <color rgb="FF0F172A"/>
      <name val="Noto Sans CJK SC"/>
      <family val="2"/>
    </font>
    <font>
      <b val="true"/>
      <sz val="10"/>
      <color rgb="FF1E3A5F"/>
      <name val="Yu Gothic"/>
      <family val="0"/>
      <charset val="1"/>
    </font>
    <font>
      <b val="true"/>
      <sz val="11"/>
      <color rgb="FFFFFFFF"/>
      <name val="Yu Gothic"/>
      <family val="0"/>
      <charset val="1"/>
    </font>
    <font>
      <b val="true"/>
      <sz val="10"/>
      <color rgb="FFB45309"/>
      <name val="Yu Gothic"/>
      <family val="0"/>
      <charset val="1"/>
    </font>
    <font>
      <b val="true"/>
      <sz val="10"/>
      <color rgb="FF991B1B"/>
      <name val="Yu Gothic"/>
      <family val="0"/>
      <charset val="1"/>
    </font>
    <font>
      <b val="true"/>
      <sz val="10"/>
      <color rgb="FF1E3A5F"/>
      <name val="Noto Sans CJK SC"/>
      <family val="2"/>
    </font>
    <font>
      <b val="true"/>
      <sz val="16"/>
      <color rgb="FFFFFFFF"/>
      <name val="Noto Sans CJK SC"/>
      <family val="2"/>
    </font>
    <font>
      <b val="true"/>
      <sz val="12"/>
      <color rgb="FFFFFFFF"/>
      <name val="Noto Sans CJK SC"/>
      <family val="2"/>
    </font>
    <font>
      <b val="true"/>
      <sz val="11"/>
      <color rgb="FF1E3A5F"/>
      <name val="Noto Sans CJK SC"/>
      <family val="2"/>
    </font>
    <font>
      <b val="true"/>
      <sz val="12"/>
      <color rgb="FF0F172A"/>
      <name val="Yu Gothic"/>
      <family val="0"/>
      <charset val="1"/>
    </font>
    <font>
      <sz val="9"/>
      <color rgb="FF64748B"/>
      <name val="Noto Sans CJK SC"/>
      <family val="2"/>
    </font>
    <font>
      <b val="true"/>
      <sz val="11"/>
      <color rgb="FF0F172A"/>
      <name val="Yu Gothic"/>
      <family val="0"/>
      <charset val="1"/>
    </font>
    <font>
      <sz val="9.5"/>
      <color rgb="FF64748B"/>
      <name val="Noto Sans CJK SC"/>
      <family val="2"/>
    </font>
    <font>
      <sz val="9.5"/>
      <color rgb="FF64748B"/>
      <name val="Yu Gothic"/>
      <family val="0"/>
      <charset val="1"/>
    </font>
    <font>
      <b val="true"/>
      <sz val="12"/>
      <color rgb="FFFFFFFF"/>
      <name val="Yu Gothic"/>
      <family val="0"/>
      <charset val="1"/>
    </font>
    <font>
      <sz val="9"/>
      <color rgb="FF64748B"/>
      <name val="Yu Gothic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8FAFC"/>
        <bgColor rgb="FFFFFFFF"/>
      </patternFill>
    </fill>
    <fill>
      <patternFill patternType="solid">
        <fgColor rgb="FFFEF3C7"/>
        <bgColor rgb="FFFEE2E2"/>
      </patternFill>
    </fill>
    <fill>
      <patternFill patternType="solid">
        <fgColor rgb="FFF1F5F9"/>
        <bgColor rgb="FFF8FAFC"/>
      </patternFill>
    </fill>
    <fill>
      <patternFill patternType="solid">
        <fgColor rgb="FFFFFFFF"/>
        <bgColor rgb="FFF8FAF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64748B"/>
      </left>
      <right style="thin">
        <color rgb="FF64748B"/>
      </right>
      <top style="thin">
        <color rgb="FF64748B"/>
      </top>
      <bottom style="thin">
        <color rgb="FF64748B"/>
      </bottom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64748B"/>
      </left>
      <right/>
      <top style="thin">
        <color rgb="FF64748B"/>
      </top>
      <bottom style="thin">
        <color rgb="FF64748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5" fillId="6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6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7" fillId="6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ont>
        <name val="Yu Gothic"/>
        <charset val="1"/>
        <family val="0"/>
        <b val="1"/>
        <color rgb="FFB45309"/>
        <sz val="10"/>
      </font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3C7"/>
      <rgbColor rgb="FFDCFCE7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F8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1E3A5F"/>
      <rgbColor rgb="FF339966"/>
      <rgbColor rgb="FF0F172A"/>
      <rgbColor rgb="FF333300"/>
      <rgbColor rgb="FF991B1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32"/>
    <col collapsed="false" customWidth="true" hidden="false" outlineLevel="0" max="6" min="6" style="0" width="16"/>
    <col collapsed="false" customWidth="true" hidden="false" outlineLevel="0" max="7" min="7" style="0" width="8"/>
    <col collapsed="false" customWidth="true" hidden="false" outlineLevel="0" max="8" min="8" style="0" width="12"/>
    <col collapsed="false" customWidth="true" hidden="false" outlineLevel="0" max="9" min="9" style="0" width="36"/>
    <col collapsed="false" customWidth="true" hidden="false" outlineLevel="0" max="11" min="10" style="0" width="12"/>
    <col collapsed="false" customWidth="true" hidden="false" outlineLevel="0" max="12" min="12" style="0" width="18"/>
    <col collapsed="false" customWidth="true" hidden="false" outlineLevel="0" max="13" min="13" style="0" width="16"/>
    <col collapsed="false" customWidth="true" hidden="false" outlineLevel="0" max="14" min="14" style="0" width="30"/>
    <col collapsed="false" customWidth="true" hidden="false" outlineLevel="0" max="16" min="15" style="0" width="12"/>
    <col collapsed="false" customWidth="true" hidden="false" outlineLevel="0" max="17" min="17" style="0" width="16"/>
    <col collapsed="false" customWidth="true" hidden="false" outlineLevel="0" max="18" min="18" style="0" width="13"/>
    <col collapsed="false" customWidth="true" hidden="false" outlineLevel="0" max="19" min="19" style="0" width="10"/>
    <col collapsed="false" customWidth="true" hidden="false" outlineLevel="0" max="20" min="20" style="0" width="28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customFormat="false" ht="21.75" hidden="false" customHeight="true" outlineLevel="0" collapsed="false">
      <c r="A2" s="2" t="s">
        <v>20</v>
      </c>
      <c r="B2" s="2" t="s">
        <v>21</v>
      </c>
      <c r="C2" s="3" t="s">
        <v>22</v>
      </c>
      <c r="D2" s="3" t="s">
        <v>23</v>
      </c>
      <c r="E2" s="2" t="s">
        <v>24</v>
      </c>
      <c r="F2" s="3" t="s">
        <v>25</v>
      </c>
      <c r="G2" s="3" t="s">
        <v>26</v>
      </c>
      <c r="H2" s="2" t="s">
        <v>27</v>
      </c>
      <c r="I2" s="3" t="s">
        <v>28</v>
      </c>
      <c r="J2" s="4" t="str">
        <f aca="false">IF(COUNTIF(4_留保条件・再確認事項!A:A,A2)&gt;0,"有","無")</f>
        <v>有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2" t="s">
        <v>35</v>
      </c>
      <c r="R2" s="2" t="s">
        <v>36</v>
      </c>
      <c r="S2" s="5" t="n">
        <f aca="false">ROUND(COUNTA(B2,C2,D2,E2,F2,H2,I2,K2,L2,M2)/10,2)</f>
        <v>1</v>
      </c>
      <c r="T2" s="2"/>
    </row>
    <row r="3" customFormat="false" ht="21.75" hidden="false" customHeight="true" outlineLevel="0" collapsed="false">
      <c r="A3" s="2"/>
      <c r="B3" s="2"/>
      <c r="C3" s="2"/>
      <c r="D3" s="2"/>
      <c r="E3" s="2"/>
      <c r="F3" s="3"/>
      <c r="G3" s="3"/>
      <c r="H3" s="2"/>
      <c r="I3" s="2"/>
      <c r="J3" s="6" t="str">
        <f aca="false">IF(A3="","",IF(COUNTIF(4_留保条件・再確認事項!A:A,A3)&gt;0,"有","無"))</f>
        <v/>
      </c>
      <c r="K3" s="3"/>
      <c r="L3" s="3"/>
      <c r="M3" s="2"/>
      <c r="N3" s="2"/>
      <c r="O3" s="3"/>
      <c r="P3" s="3"/>
      <c r="Q3" s="2"/>
      <c r="R3" s="2"/>
      <c r="S3" s="7" t="str">
        <f aca="false">IF(A3="","",ROUND(COUNTA(B3,C3,D3,E3,F3,H3,I3,K3,L3,M3)/10,2))</f>
        <v/>
      </c>
      <c r="T3" s="2"/>
    </row>
    <row r="4" customFormat="false" ht="21.75" hidden="false" customHeight="true" outlineLevel="0" collapsed="false">
      <c r="A4" s="2"/>
      <c r="B4" s="2"/>
      <c r="C4" s="2"/>
      <c r="D4" s="2"/>
      <c r="E4" s="2"/>
      <c r="F4" s="3"/>
      <c r="G4" s="3"/>
      <c r="H4" s="2"/>
      <c r="I4" s="2"/>
      <c r="J4" s="6" t="str">
        <f aca="false">IF(A4="","",IF(COUNTIF(4_留保条件・再確認事項!A:A,A4)&gt;0,"有","無"))</f>
        <v/>
      </c>
      <c r="K4" s="3"/>
      <c r="L4" s="3"/>
      <c r="M4" s="2"/>
      <c r="N4" s="2"/>
      <c r="O4" s="3"/>
      <c r="P4" s="3"/>
      <c r="Q4" s="2"/>
      <c r="R4" s="2"/>
      <c r="S4" s="7" t="str">
        <f aca="false">IF(A4="","",ROUND(COUNTA(B4,C4,D4,E4,F4,H4,I4,K4,L4,M4)/10,2))</f>
        <v/>
      </c>
      <c r="T4" s="2"/>
    </row>
    <row r="5" customFormat="false" ht="21.75" hidden="false" customHeight="true" outlineLevel="0" collapsed="false">
      <c r="A5" s="2"/>
      <c r="B5" s="2"/>
      <c r="C5" s="2"/>
      <c r="D5" s="2"/>
      <c r="E5" s="2"/>
      <c r="F5" s="3"/>
      <c r="G5" s="3"/>
      <c r="H5" s="2"/>
      <c r="I5" s="2"/>
      <c r="J5" s="6" t="str">
        <f aca="false">IF(A5="","",IF(COUNTIF(4_留保条件・再確認事項!A:A,A5)&gt;0,"有","無"))</f>
        <v/>
      </c>
      <c r="K5" s="3"/>
      <c r="L5" s="3"/>
      <c r="M5" s="2"/>
      <c r="N5" s="2"/>
      <c r="O5" s="3"/>
      <c r="P5" s="3"/>
      <c r="Q5" s="2"/>
      <c r="R5" s="2"/>
      <c r="S5" s="7" t="str">
        <f aca="false">IF(A5="","",ROUND(COUNTA(B5,C5,D5,E5,F5,H5,I5,K5,L5,M5)/10,2))</f>
        <v/>
      </c>
      <c r="T5" s="2"/>
    </row>
    <row r="6" customFormat="false" ht="21.75" hidden="false" customHeight="true" outlineLevel="0" collapsed="false">
      <c r="A6" s="2"/>
      <c r="B6" s="2"/>
      <c r="C6" s="2"/>
      <c r="D6" s="2"/>
      <c r="E6" s="2"/>
      <c r="F6" s="3"/>
      <c r="G6" s="3"/>
      <c r="H6" s="2"/>
      <c r="I6" s="2"/>
      <c r="J6" s="6" t="str">
        <f aca="false">IF(A6="","",IF(COUNTIF(4_留保条件・再確認事項!A:A,A6)&gt;0,"有","無"))</f>
        <v/>
      </c>
      <c r="K6" s="3"/>
      <c r="L6" s="3"/>
      <c r="M6" s="2"/>
      <c r="N6" s="2"/>
      <c r="O6" s="3"/>
      <c r="P6" s="3"/>
      <c r="Q6" s="2"/>
      <c r="R6" s="2"/>
      <c r="S6" s="7" t="str">
        <f aca="false">IF(A6="","",ROUND(COUNTA(B6,C6,D6,E6,F6,H6,I6,K6,L6,M6)/10,2))</f>
        <v/>
      </c>
      <c r="T6" s="2"/>
    </row>
    <row r="7" customFormat="false" ht="21.75" hidden="false" customHeight="true" outlineLevel="0" collapsed="false">
      <c r="A7" s="2"/>
      <c r="B7" s="2"/>
      <c r="C7" s="2"/>
      <c r="D7" s="2"/>
      <c r="E7" s="2"/>
      <c r="F7" s="3"/>
      <c r="G7" s="3"/>
      <c r="H7" s="2"/>
      <c r="I7" s="2"/>
      <c r="J7" s="6" t="str">
        <f aca="false">IF(A7="","",IF(COUNTIF(4_留保条件・再確認事項!A:A,A7)&gt;0,"有","無"))</f>
        <v/>
      </c>
      <c r="K7" s="3"/>
      <c r="L7" s="3"/>
      <c r="M7" s="2"/>
      <c r="N7" s="2"/>
      <c r="O7" s="3"/>
      <c r="P7" s="3"/>
      <c r="Q7" s="2"/>
      <c r="R7" s="2"/>
      <c r="S7" s="7" t="str">
        <f aca="false">IF(A7="","",ROUND(COUNTA(B7,C7,D7,E7,F7,H7,I7,K7,L7,M7)/10,2))</f>
        <v/>
      </c>
      <c r="T7" s="2"/>
    </row>
    <row r="8" customFormat="false" ht="21.75" hidden="false" customHeight="true" outlineLevel="0" collapsed="false">
      <c r="A8" s="2"/>
      <c r="B8" s="2"/>
      <c r="C8" s="2"/>
      <c r="D8" s="2"/>
      <c r="E8" s="2"/>
      <c r="F8" s="3"/>
      <c r="G8" s="3"/>
      <c r="H8" s="2"/>
      <c r="I8" s="2"/>
      <c r="J8" s="6" t="str">
        <f aca="false">IF(A8="","",IF(COUNTIF(4_留保条件・再確認事項!A:A,A8)&gt;0,"有","無"))</f>
        <v/>
      </c>
      <c r="K8" s="3"/>
      <c r="L8" s="3"/>
      <c r="M8" s="2"/>
      <c r="N8" s="2"/>
      <c r="O8" s="3"/>
      <c r="P8" s="3"/>
      <c r="Q8" s="2"/>
      <c r="R8" s="2"/>
      <c r="S8" s="7" t="str">
        <f aca="false">IF(A8="","",ROUND(COUNTA(B8,C8,D8,E8,F8,H8,I8,K8,L8,M8)/10,2))</f>
        <v/>
      </c>
      <c r="T8" s="2"/>
    </row>
    <row r="9" customFormat="false" ht="21.75" hidden="false" customHeight="true" outlineLevel="0" collapsed="false">
      <c r="A9" s="2"/>
      <c r="B9" s="2"/>
      <c r="C9" s="2"/>
      <c r="D9" s="2"/>
      <c r="E9" s="2"/>
      <c r="F9" s="3"/>
      <c r="G9" s="3"/>
      <c r="H9" s="2"/>
      <c r="I9" s="2"/>
      <c r="J9" s="6" t="str">
        <f aca="false">IF(A9="","",IF(COUNTIF(4_留保条件・再確認事項!A:A,A9)&gt;0,"有","無"))</f>
        <v/>
      </c>
      <c r="K9" s="3"/>
      <c r="L9" s="3"/>
      <c r="M9" s="2"/>
      <c r="N9" s="2"/>
      <c r="O9" s="3"/>
      <c r="P9" s="3"/>
      <c r="Q9" s="2"/>
      <c r="R9" s="2"/>
      <c r="S9" s="7" t="str">
        <f aca="false">IF(A9="","",ROUND(COUNTA(B9,C9,D9,E9,F9,H9,I9,K9,L9,M9)/10,2))</f>
        <v/>
      </c>
      <c r="T9" s="2"/>
    </row>
    <row r="10" customFormat="false" ht="21.75" hidden="false" customHeight="true" outlineLevel="0" collapsed="false">
      <c r="A10" s="2"/>
      <c r="B10" s="2"/>
      <c r="C10" s="2"/>
      <c r="D10" s="2"/>
      <c r="E10" s="2"/>
      <c r="F10" s="3"/>
      <c r="G10" s="3"/>
      <c r="H10" s="2"/>
      <c r="I10" s="2"/>
      <c r="J10" s="6" t="str">
        <f aca="false">IF(A10="","",IF(COUNTIF(4_留保条件・再確認事項!A:A,A10)&gt;0,"有","無"))</f>
        <v/>
      </c>
      <c r="K10" s="3"/>
      <c r="L10" s="3"/>
      <c r="M10" s="2"/>
      <c r="N10" s="2"/>
      <c r="O10" s="3"/>
      <c r="P10" s="3"/>
      <c r="Q10" s="2"/>
      <c r="R10" s="2"/>
      <c r="S10" s="7" t="str">
        <f aca="false">IF(A10="","",ROUND(COUNTA(B10,C10,D10,E10,F10,H10,I10,K10,L10,M10)/10,2))</f>
        <v/>
      </c>
      <c r="T10" s="2"/>
    </row>
    <row r="11" customFormat="false" ht="21.75" hidden="false" customHeight="true" outlineLevel="0" collapsed="false">
      <c r="A11" s="2"/>
      <c r="B11" s="2"/>
      <c r="C11" s="2"/>
      <c r="D11" s="2"/>
      <c r="E11" s="2"/>
      <c r="F11" s="3"/>
      <c r="G11" s="3"/>
      <c r="H11" s="2"/>
      <c r="I11" s="2"/>
      <c r="J11" s="6" t="str">
        <f aca="false">IF(A11="","",IF(COUNTIF(4_留保条件・再確認事項!A:A,A11)&gt;0,"有","無"))</f>
        <v/>
      </c>
      <c r="K11" s="3"/>
      <c r="L11" s="3"/>
      <c r="M11" s="2"/>
      <c r="N11" s="2"/>
      <c r="O11" s="3"/>
      <c r="P11" s="3"/>
      <c r="Q11" s="2"/>
      <c r="R11" s="2"/>
      <c r="S11" s="7" t="str">
        <f aca="false">IF(A11="","",ROUND(COUNTA(B11,C11,D11,E11,F11,H11,I11,K11,L11,M11)/10,2))</f>
        <v/>
      </c>
      <c r="T11" s="2"/>
    </row>
    <row r="12" customFormat="false" ht="21.75" hidden="false" customHeight="true" outlineLevel="0" collapsed="false">
      <c r="A12" s="2"/>
      <c r="B12" s="2"/>
      <c r="C12" s="2"/>
      <c r="D12" s="2"/>
      <c r="E12" s="2"/>
      <c r="F12" s="3"/>
      <c r="G12" s="3"/>
      <c r="H12" s="2"/>
      <c r="I12" s="2"/>
      <c r="J12" s="6" t="str">
        <f aca="false">IF(A12="","",IF(COUNTIF(4_留保条件・再確認事項!A:A,A12)&gt;0,"有","無"))</f>
        <v/>
      </c>
      <c r="K12" s="3"/>
      <c r="L12" s="3"/>
      <c r="M12" s="2"/>
      <c r="N12" s="2"/>
      <c r="O12" s="3"/>
      <c r="P12" s="3"/>
      <c r="Q12" s="2"/>
      <c r="R12" s="2"/>
      <c r="S12" s="7" t="str">
        <f aca="false">IF(A12="","",ROUND(COUNTA(B12,C12,D12,E12,F12,H12,I12,K12,L12,M12)/10,2))</f>
        <v/>
      </c>
      <c r="T12" s="2"/>
    </row>
    <row r="13" customFormat="false" ht="21.75" hidden="false" customHeight="true" outlineLevel="0" collapsed="false">
      <c r="A13" s="2"/>
      <c r="B13" s="2"/>
      <c r="C13" s="2"/>
      <c r="D13" s="2"/>
      <c r="E13" s="2"/>
      <c r="F13" s="3"/>
      <c r="G13" s="3"/>
      <c r="H13" s="2"/>
      <c r="I13" s="2"/>
      <c r="J13" s="6" t="str">
        <f aca="false">IF(A13="","",IF(COUNTIF(4_留保条件・再確認事項!A:A,A13)&gt;0,"有","無"))</f>
        <v/>
      </c>
      <c r="K13" s="3"/>
      <c r="L13" s="3"/>
      <c r="M13" s="2"/>
      <c r="N13" s="2"/>
      <c r="O13" s="3"/>
      <c r="P13" s="3"/>
      <c r="Q13" s="2"/>
      <c r="R13" s="2"/>
      <c r="S13" s="7" t="str">
        <f aca="false">IF(A13="","",ROUND(COUNTA(B13,C13,D13,E13,F13,H13,I13,K13,L13,M13)/10,2))</f>
        <v/>
      </c>
      <c r="T13" s="2"/>
    </row>
    <row r="14" customFormat="false" ht="21.75" hidden="false" customHeight="true" outlineLevel="0" collapsed="false">
      <c r="A14" s="2"/>
      <c r="B14" s="2"/>
      <c r="C14" s="2"/>
      <c r="D14" s="2"/>
      <c r="E14" s="2"/>
      <c r="F14" s="3"/>
      <c r="G14" s="3"/>
      <c r="H14" s="2"/>
      <c r="I14" s="2"/>
      <c r="J14" s="6" t="str">
        <f aca="false">IF(A14="","",IF(COUNTIF(4_留保条件・再確認事項!A:A,A14)&gt;0,"有","無"))</f>
        <v/>
      </c>
      <c r="K14" s="3"/>
      <c r="L14" s="3"/>
      <c r="M14" s="2"/>
      <c r="N14" s="2"/>
      <c r="O14" s="3"/>
      <c r="P14" s="3"/>
      <c r="Q14" s="2"/>
      <c r="R14" s="2"/>
      <c r="S14" s="7" t="str">
        <f aca="false">IF(A14="","",ROUND(COUNTA(B14,C14,D14,E14,F14,H14,I14,K14,L14,M14)/10,2))</f>
        <v/>
      </c>
      <c r="T14" s="2"/>
    </row>
    <row r="15" customFormat="false" ht="21.75" hidden="false" customHeight="true" outlineLevel="0" collapsed="false">
      <c r="A15" s="2"/>
      <c r="B15" s="2"/>
      <c r="C15" s="2"/>
      <c r="D15" s="2"/>
      <c r="E15" s="2"/>
      <c r="F15" s="3"/>
      <c r="G15" s="3"/>
      <c r="H15" s="2"/>
      <c r="I15" s="2"/>
      <c r="J15" s="6" t="str">
        <f aca="false">IF(A15="","",IF(COUNTIF(4_留保条件・再確認事項!A:A,A15)&gt;0,"有","無"))</f>
        <v/>
      </c>
      <c r="K15" s="3"/>
      <c r="L15" s="3"/>
      <c r="M15" s="2"/>
      <c r="N15" s="2"/>
      <c r="O15" s="3"/>
      <c r="P15" s="3"/>
      <c r="Q15" s="2"/>
      <c r="R15" s="2"/>
      <c r="S15" s="7" t="str">
        <f aca="false">IF(A15="","",ROUND(COUNTA(B15,C15,D15,E15,F15,H15,I15,K15,L15,M15)/10,2))</f>
        <v/>
      </c>
      <c r="T15" s="2"/>
    </row>
    <row r="16" customFormat="false" ht="21.75" hidden="false" customHeight="true" outlineLevel="0" collapsed="false">
      <c r="A16" s="2"/>
      <c r="B16" s="2"/>
      <c r="C16" s="2"/>
      <c r="D16" s="2"/>
      <c r="E16" s="2"/>
      <c r="F16" s="3"/>
      <c r="G16" s="3"/>
      <c r="H16" s="2"/>
      <c r="I16" s="2"/>
      <c r="J16" s="6" t="str">
        <f aca="false">IF(A16="","",IF(COUNTIF(4_留保条件・再確認事項!A:A,A16)&gt;0,"有","無"))</f>
        <v/>
      </c>
      <c r="K16" s="3"/>
      <c r="L16" s="3"/>
      <c r="M16" s="2"/>
      <c r="N16" s="2"/>
      <c r="O16" s="3"/>
      <c r="P16" s="3"/>
      <c r="Q16" s="2"/>
      <c r="R16" s="2"/>
      <c r="S16" s="7" t="str">
        <f aca="false">IF(A16="","",ROUND(COUNTA(B16,C16,D16,E16,F16,H16,I16,K16,L16,M16)/10,2))</f>
        <v/>
      </c>
      <c r="T16" s="2"/>
    </row>
    <row r="17" customFormat="false" ht="21.75" hidden="false" customHeight="true" outlineLevel="0" collapsed="false">
      <c r="A17" s="2"/>
      <c r="B17" s="2"/>
      <c r="C17" s="2"/>
      <c r="D17" s="2"/>
      <c r="E17" s="2"/>
      <c r="F17" s="3"/>
      <c r="G17" s="3"/>
      <c r="H17" s="2"/>
      <c r="I17" s="2"/>
      <c r="J17" s="6" t="str">
        <f aca="false">IF(A17="","",IF(COUNTIF(4_留保条件・再確認事項!A:A,A17)&gt;0,"有","無"))</f>
        <v/>
      </c>
      <c r="K17" s="3"/>
      <c r="L17" s="3"/>
      <c r="M17" s="2"/>
      <c r="N17" s="2"/>
      <c r="O17" s="3"/>
      <c r="P17" s="3"/>
      <c r="Q17" s="2"/>
      <c r="R17" s="2"/>
      <c r="S17" s="7" t="str">
        <f aca="false">IF(A17="","",ROUND(COUNTA(B17,C17,D17,E17,F17,H17,I17,K17,L17,M17)/10,2))</f>
        <v/>
      </c>
      <c r="T17" s="2"/>
    </row>
    <row r="18" customFormat="false" ht="21.75" hidden="false" customHeight="true" outlineLevel="0" collapsed="false">
      <c r="A18" s="2"/>
      <c r="B18" s="2"/>
      <c r="C18" s="2"/>
      <c r="D18" s="2"/>
      <c r="E18" s="2"/>
      <c r="F18" s="3"/>
      <c r="G18" s="3"/>
      <c r="H18" s="2"/>
      <c r="I18" s="2"/>
      <c r="J18" s="6" t="str">
        <f aca="false">IF(A18="","",IF(COUNTIF(4_留保条件・再確認事項!A:A,A18)&gt;0,"有","無"))</f>
        <v/>
      </c>
      <c r="K18" s="3"/>
      <c r="L18" s="3"/>
      <c r="M18" s="2"/>
      <c r="N18" s="2"/>
      <c r="O18" s="3"/>
      <c r="P18" s="3"/>
      <c r="Q18" s="2"/>
      <c r="R18" s="2"/>
      <c r="S18" s="7" t="str">
        <f aca="false">IF(A18="","",ROUND(COUNTA(B18,C18,D18,E18,F18,H18,I18,K18,L18,M18)/10,2))</f>
        <v/>
      </c>
      <c r="T18" s="2"/>
    </row>
    <row r="19" customFormat="false" ht="21.75" hidden="false" customHeight="true" outlineLevel="0" collapsed="false">
      <c r="A19" s="2"/>
      <c r="B19" s="2"/>
      <c r="C19" s="2"/>
      <c r="D19" s="2"/>
      <c r="E19" s="2"/>
      <c r="F19" s="3"/>
      <c r="G19" s="3"/>
      <c r="H19" s="2"/>
      <c r="I19" s="2"/>
      <c r="J19" s="6" t="str">
        <f aca="false">IF(A19="","",IF(COUNTIF(4_留保条件・再確認事項!A:A,A19)&gt;0,"有","無"))</f>
        <v/>
      </c>
      <c r="K19" s="3"/>
      <c r="L19" s="3"/>
      <c r="M19" s="2"/>
      <c r="N19" s="2"/>
      <c r="O19" s="3"/>
      <c r="P19" s="3"/>
      <c r="Q19" s="2"/>
      <c r="R19" s="2"/>
      <c r="S19" s="7" t="str">
        <f aca="false">IF(A19="","",ROUND(COUNTA(B19,C19,D19,E19,F19,H19,I19,K19,L19,M19)/10,2))</f>
        <v/>
      </c>
      <c r="T19" s="2"/>
    </row>
    <row r="20" customFormat="false" ht="21.75" hidden="false" customHeight="true" outlineLevel="0" collapsed="false">
      <c r="A20" s="2"/>
      <c r="B20" s="2"/>
      <c r="C20" s="2"/>
      <c r="D20" s="2"/>
      <c r="E20" s="2"/>
      <c r="F20" s="3"/>
      <c r="G20" s="3"/>
      <c r="H20" s="2"/>
      <c r="I20" s="2"/>
      <c r="J20" s="6" t="str">
        <f aca="false">IF(A20="","",IF(COUNTIF(4_留保条件・再確認事項!A:A,A20)&gt;0,"有","無"))</f>
        <v/>
      </c>
      <c r="K20" s="3"/>
      <c r="L20" s="3"/>
      <c r="M20" s="2"/>
      <c r="N20" s="2"/>
      <c r="O20" s="3"/>
      <c r="P20" s="3"/>
      <c r="Q20" s="2"/>
      <c r="R20" s="2"/>
      <c r="S20" s="7" t="str">
        <f aca="false">IF(A20="","",ROUND(COUNTA(B20,C20,D20,E20,F20,H20,I20,K20,L20,M20)/10,2))</f>
        <v/>
      </c>
      <c r="T20" s="2"/>
    </row>
  </sheetData>
  <conditionalFormatting sqref="L2:L20">
    <cfRule type="cellIs" priority="2" operator="equal" aboveAverage="0" equalAverage="0" bottom="0" percent="0" rank="0" text="" dxfId="0">
      <formula>"回答済"</formula>
    </cfRule>
    <cfRule type="cellIs" priority="3" operator="equal" aboveAverage="0" equalAverage="0" bottom="0" percent="0" rank="0" text="" dxfId="1">
      <formula>"追加確認待ち"</formula>
    </cfRule>
    <cfRule type="cellIs" priority="4" operator="equal" aboveAverage="0" equalAverage="0" bottom="0" percent="0" rank="0" text="" dxfId="2">
      <formula>"保留"</formula>
    </cfRule>
    <cfRule type="cellIs" priority="5" operator="equal" aboveAverage="0" equalAverage="0" bottom="0" percent="0" rank="0" text="" dxfId="2">
      <formula>"外部弁護士相談中"</formula>
    </cfRule>
  </conditionalFormatting>
  <dataValidations count="6">
    <dataValidation allowBlank="true" errorStyle="stop" operator="between" showDropDown="false" showErrorMessage="false" showInputMessage="false" sqref="F2:F20" type="list">
      <formula1>"契約解釈,契約レビュー,個人情報,秘密保持,クレーム・紛争,労務・ハラスメント,広告表示,法改正対応,AI利用・情報管理,稟議・承認,会社法・コーポレート,その他"</formula1>
      <formula2>0</formula2>
    </dataValidation>
    <dataValidation allowBlank="true" errorStyle="stop" operator="between" showDropDown="false" showErrorMessage="false" showInputMessage="false" sqref="G2:G20" type="list">
      <formula1>"高,中,低"</formula1>
      <formula2>0</formula2>
    </dataValidation>
    <dataValidation allowBlank="true" errorStyle="stop" operator="between" showDropDown="false" showErrorMessage="false" showInputMessage="false" sqref="K2:K20" type="list">
      <formula1>"確認済,確認中,不要"</formula1>
      <formula2>0</formula2>
    </dataValidation>
    <dataValidation allowBlank="true" errorStyle="stop" operator="between" showDropDown="false" showErrorMessage="false" showInputMessage="false" sqref="L2:L20" type="list">
      <formula1>"回答済,追加確認待ち,保留,外部弁護士相談中,クローズ"</formula1>
      <formula2>0</formula2>
    </dataValidation>
    <dataValidation allowBlank="true" errorStyle="stop" operator="between" showDropDown="false" showErrorMessage="false" showInputMessage="false" sqref="O2:O20" type="list">
      <formula1>"有,無,要確認"</formula1>
      <formula2>0</formula2>
    </dataValidation>
    <dataValidation allowBlank="true" errorStyle="stop" operator="between" showDropDown="false" showErrorMessage="false" showInputMessage="false" sqref="P2:P20" type="list">
      <formula1>"有,無"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6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8"/>
    <col collapsed="false" customWidth="true" hidden="false" outlineLevel="0" max="8" min="6" style="0" width="14"/>
    <col collapsed="false" customWidth="true" hidden="false" outlineLevel="0" max="9" min="9" style="0" width="12"/>
    <col collapsed="false" customWidth="true" hidden="false" outlineLevel="0" max="10" min="10" style="0" width="25"/>
  </cols>
  <sheetData>
    <row r="1" customFormat="false" ht="27.75" hidden="false" customHeight="true" outlineLevel="0" collapsed="false">
      <c r="A1" s="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19</v>
      </c>
    </row>
    <row r="2" customFormat="false" ht="21.75" hidden="false" customHeight="true" outlineLevel="0" collapsed="false">
      <c r="A2" s="8" t="s">
        <v>20</v>
      </c>
      <c r="B2" s="9" t="s">
        <v>29</v>
      </c>
      <c r="C2" s="9" t="s">
        <v>45</v>
      </c>
      <c r="D2" s="9" t="s">
        <v>46</v>
      </c>
      <c r="E2" s="9" t="s">
        <v>47</v>
      </c>
      <c r="F2" s="9" t="s">
        <v>48</v>
      </c>
      <c r="G2" s="9" t="s">
        <v>49</v>
      </c>
      <c r="H2" s="9" t="s">
        <v>50</v>
      </c>
      <c r="I2" s="8" t="s">
        <v>51</v>
      </c>
      <c r="J2" s="8"/>
    </row>
    <row r="3" customFormat="false" ht="21.75" hidden="false" customHeight="true" outlineLevel="0" collapsed="false">
      <c r="A3" s="2" t="s">
        <v>20</v>
      </c>
      <c r="B3" s="3" t="s">
        <v>29</v>
      </c>
      <c r="C3" s="3" t="s">
        <v>52</v>
      </c>
      <c r="D3" s="3" t="s">
        <v>53</v>
      </c>
      <c r="E3" s="3" t="s">
        <v>54</v>
      </c>
      <c r="F3" s="3" t="s">
        <v>48</v>
      </c>
      <c r="G3" s="3" t="s">
        <v>49</v>
      </c>
      <c r="H3" s="3" t="s">
        <v>50</v>
      </c>
      <c r="I3" s="2" t="s">
        <v>51</v>
      </c>
      <c r="J3" s="2"/>
    </row>
    <row r="4" customFormat="false" ht="21.75" hidden="false" customHeight="true" outlineLevel="0" collapsed="false">
      <c r="A4" s="8" t="s">
        <v>20</v>
      </c>
      <c r="B4" s="10" t="s">
        <v>55</v>
      </c>
      <c r="C4" s="8" t="s">
        <v>56</v>
      </c>
      <c r="D4" s="9" t="s">
        <v>57</v>
      </c>
      <c r="E4" s="9" t="s">
        <v>58</v>
      </c>
      <c r="F4" s="9" t="s">
        <v>48</v>
      </c>
      <c r="G4" s="9" t="s">
        <v>48</v>
      </c>
      <c r="H4" s="9" t="s">
        <v>50</v>
      </c>
      <c r="I4" s="8"/>
      <c r="J4" s="9" t="s">
        <v>59</v>
      </c>
    </row>
    <row r="5" customFormat="false" ht="21.75" hidden="false" customHeight="true" outlineLevel="0" collapsed="false">
      <c r="A5" s="2" t="s">
        <v>20</v>
      </c>
      <c r="B5" s="3" t="s">
        <v>60</v>
      </c>
      <c r="C5" s="3" t="s">
        <v>61</v>
      </c>
      <c r="D5" s="3" t="s">
        <v>46</v>
      </c>
      <c r="E5" s="3" t="s">
        <v>62</v>
      </c>
      <c r="F5" s="3" t="s">
        <v>26</v>
      </c>
      <c r="G5" s="3" t="s">
        <v>26</v>
      </c>
      <c r="H5" s="3" t="s">
        <v>63</v>
      </c>
      <c r="I5" s="2" t="s">
        <v>51</v>
      </c>
      <c r="J5" s="2"/>
    </row>
    <row r="6" customFormat="false" ht="21.75" hidden="false" customHeight="true" outlineLevel="0" collapsed="false">
      <c r="A6" s="8"/>
      <c r="B6" s="9"/>
      <c r="C6" s="8"/>
      <c r="D6" s="9"/>
      <c r="E6" s="8"/>
      <c r="F6" s="9"/>
      <c r="G6" s="9"/>
      <c r="H6" s="8"/>
      <c r="I6" s="8"/>
      <c r="J6" s="8"/>
    </row>
    <row r="7" customFormat="false" ht="21.75" hidden="false" customHeight="true" outlineLevel="0" collapsed="false">
      <c r="A7" s="2"/>
      <c r="B7" s="3"/>
      <c r="C7" s="2"/>
      <c r="D7" s="3"/>
      <c r="E7" s="2"/>
      <c r="F7" s="3"/>
      <c r="G7" s="3"/>
      <c r="H7" s="2"/>
      <c r="I7" s="2"/>
      <c r="J7" s="2"/>
    </row>
    <row r="8" customFormat="false" ht="21.75" hidden="false" customHeight="true" outlineLevel="0" collapsed="false">
      <c r="A8" s="8"/>
      <c r="B8" s="9"/>
      <c r="C8" s="8"/>
      <c r="D8" s="9"/>
      <c r="E8" s="8"/>
      <c r="F8" s="9"/>
      <c r="G8" s="9"/>
      <c r="H8" s="8"/>
      <c r="I8" s="8"/>
      <c r="J8" s="8"/>
    </row>
    <row r="9" customFormat="false" ht="21.75" hidden="false" customHeight="true" outlineLevel="0" collapsed="false">
      <c r="A9" s="2"/>
      <c r="B9" s="3"/>
      <c r="C9" s="2"/>
      <c r="D9" s="3"/>
      <c r="E9" s="2"/>
      <c r="F9" s="3"/>
      <c r="G9" s="3"/>
      <c r="H9" s="2"/>
      <c r="I9" s="2"/>
      <c r="J9" s="2"/>
    </row>
    <row r="10" customFormat="false" ht="21.75" hidden="false" customHeight="true" outlineLevel="0" collapsed="false">
      <c r="A10" s="8"/>
      <c r="B10" s="9"/>
      <c r="C10" s="8"/>
      <c r="D10" s="9"/>
      <c r="E10" s="8"/>
      <c r="F10" s="9"/>
      <c r="G10" s="9"/>
      <c r="H10" s="8"/>
      <c r="I10" s="8"/>
      <c r="J10" s="8"/>
    </row>
    <row r="11" customFormat="false" ht="21.75" hidden="false" customHeight="true" outlineLevel="0" collapsed="false">
      <c r="A11" s="2"/>
      <c r="B11" s="3"/>
      <c r="C11" s="2"/>
      <c r="D11" s="3"/>
      <c r="E11" s="2"/>
      <c r="F11" s="3"/>
      <c r="G11" s="3"/>
      <c r="H11" s="2"/>
      <c r="I11" s="2"/>
      <c r="J11" s="2"/>
    </row>
    <row r="12" customFormat="false" ht="21.75" hidden="false" customHeight="true" outlineLevel="0" collapsed="false">
      <c r="A12" s="8"/>
      <c r="B12" s="9"/>
      <c r="C12" s="8"/>
      <c r="D12" s="9"/>
      <c r="E12" s="8"/>
      <c r="F12" s="9"/>
      <c r="G12" s="9"/>
      <c r="H12" s="8"/>
      <c r="I12" s="8"/>
      <c r="J12" s="8"/>
    </row>
    <row r="13" customFormat="false" ht="21.75" hidden="false" customHeight="true" outlineLevel="0" collapsed="false">
      <c r="A13" s="2"/>
      <c r="B13" s="3"/>
      <c r="C13" s="2"/>
      <c r="D13" s="3"/>
      <c r="E13" s="2"/>
      <c r="F13" s="3"/>
      <c r="G13" s="3"/>
      <c r="H13" s="2"/>
      <c r="I13" s="2"/>
      <c r="J13" s="2"/>
    </row>
    <row r="14" customFormat="false" ht="21.75" hidden="false" customHeight="true" outlineLevel="0" collapsed="false">
      <c r="A14" s="8"/>
      <c r="B14" s="9"/>
      <c r="C14" s="8"/>
      <c r="D14" s="9"/>
      <c r="E14" s="8"/>
      <c r="F14" s="9"/>
      <c r="G14" s="9"/>
      <c r="H14" s="8"/>
      <c r="I14" s="8"/>
      <c r="J14" s="8"/>
    </row>
    <row r="15" customFormat="false" ht="21.75" hidden="false" customHeight="true" outlineLevel="0" collapsed="false">
      <c r="A15" s="2"/>
      <c r="B15" s="3"/>
      <c r="C15" s="2"/>
      <c r="D15" s="3"/>
      <c r="E15" s="2"/>
      <c r="F15" s="3"/>
      <c r="G15" s="3"/>
      <c r="H15" s="2"/>
      <c r="I15" s="2"/>
      <c r="J15" s="2"/>
    </row>
    <row r="16" customFormat="false" ht="21.75" hidden="false" customHeight="true" outlineLevel="0" collapsed="false">
      <c r="A16" s="8"/>
      <c r="B16" s="9"/>
      <c r="C16" s="8"/>
      <c r="D16" s="9"/>
      <c r="E16" s="8"/>
      <c r="F16" s="9"/>
      <c r="G16" s="9"/>
      <c r="H16" s="8"/>
      <c r="I16" s="8"/>
      <c r="J16" s="8"/>
    </row>
    <row r="17" customFormat="false" ht="21.75" hidden="false" customHeight="true" outlineLevel="0" collapsed="false">
      <c r="A17" s="2"/>
      <c r="B17" s="3"/>
      <c r="C17" s="2"/>
      <c r="D17" s="3"/>
      <c r="E17" s="2"/>
      <c r="F17" s="3"/>
      <c r="G17" s="3"/>
      <c r="H17" s="2"/>
      <c r="I17" s="2"/>
      <c r="J17" s="2"/>
    </row>
    <row r="18" customFormat="false" ht="21.75" hidden="false" customHeight="true" outlineLevel="0" collapsed="false">
      <c r="A18" s="8"/>
      <c r="B18" s="9"/>
      <c r="C18" s="8"/>
      <c r="D18" s="9"/>
      <c r="E18" s="8"/>
      <c r="F18" s="9"/>
      <c r="G18" s="9"/>
      <c r="H18" s="8"/>
      <c r="I18" s="8"/>
      <c r="J18" s="8"/>
    </row>
    <row r="19" customFormat="false" ht="21.75" hidden="false" customHeight="true" outlineLevel="0" collapsed="false">
      <c r="A19" s="2"/>
      <c r="B19" s="3"/>
      <c r="C19" s="2"/>
      <c r="D19" s="3"/>
      <c r="E19" s="2"/>
      <c r="F19" s="3"/>
      <c r="G19" s="3"/>
      <c r="H19" s="2"/>
      <c r="I19" s="2"/>
      <c r="J19" s="2"/>
    </row>
    <row r="20" customFormat="false" ht="21.75" hidden="false" customHeight="true" outlineLevel="0" collapsed="false">
      <c r="A20" s="8"/>
      <c r="B20" s="9"/>
      <c r="C20" s="8"/>
      <c r="D20" s="9"/>
      <c r="E20" s="8"/>
      <c r="F20" s="9"/>
      <c r="G20" s="9"/>
      <c r="H20" s="8"/>
      <c r="I20" s="8"/>
      <c r="J20" s="8"/>
    </row>
    <row r="21" customFormat="false" ht="21.75" hidden="false" customHeight="true" outlineLevel="0" collapsed="false">
      <c r="A21" s="2"/>
      <c r="B21" s="3"/>
      <c r="C21" s="2"/>
      <c r="D21" s="3"/>
      <c r="E21" s="2"/>
      <c r="F21" s="3"/>
      <c r="G21" s="3"/>
      <c r="H21" s="2"/>
      <c r="I21" s="2"/>
      <c r="J21" s="2"/>
    </row>
    <row r="22" customFormat="false" ht="21.75" hidden="false" customHeight="true" outlineLevel="0" collapsed="false">
      <c r="A22" s="8"/>
      <c r="B22" s="9"/>
      <c r="C22" s="8"/>
      <c r="D22" s="9"/>
      <c r="E22" s="8"/>
      <c r="F22" s="9"/>
      <c r="G22" s="9"/>
      <c r="H22" s="8"/>
      <c r="I22" s="8"/>
      <c r="J22" s="8"/>
    </row>
    <row r="23" customFormat="false" ht="21.75" hidden="false" customHeight="true" outlineLevel="0" collapsed="false">
      <c r="A23" s="2"/>
      <c r="B23" s="3"/>
      <c r="C23" s="2"/>
      <c r="D23" s="3"/>
      <c r="E23" s="2"/>
      <c r="F23" s="3"/>
      <c r="G23" s="3"/>
      <c r="H23" s="2"/>
      <c r="I23" s="2"/>
      <c r="J23" s="2"/>
    </row>
  </sheetData>
  <conditionalFormatting sqref="B2:B23">
    <cfRule type="cellIs" priority="2" operator="equal" aboveAverage="0" equalAverage="0" bottom="0" percent="0" rank="0" text="" dxfId="3">
      <formula>"未確認"</formula>
    </cfRule>
  </conditionalFormatting>
  <dataValidations count="3">
    <dataValidation allowBlank="true" errorStyle="stop" operator="between" showDropDown="false" showErrorMessage="false" showInputMessage="false" sqref="B2:B23" type="list">
      <formula1>"確認済,未確認,相談者主張"</formula1>
      <formula2>0</formula2>
    </dataValidation>
    <dataValidation allowBlank="true" errorStyle="stop" operator="between" showDropDown="false" showErrorMessage="false" showInputMessage="false" sqref="D2:D23" type="list">
      <formula1>"資料確認,契約書,規程,ヒアリング,AI整理,その他"</formula1>
      <formula2>0</formula2>
    </dataValidation>
    <dataValidation allowBlank="true" errorStyle="stop" operator="between" showDropDown="false" showErrorMessage="false" showInputMessage="false" sqref="F2:G23" type="list">
      <formula1>"高,中,低"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45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7" min="6" style="0" width="35"/>
    <col collapsed="false" customWidth="true" hidden="false" outlineLevel="0" max="9" min="8" style="0" width="16"/>
    <col collapsed="false" customWidth="true" hidden="false" outlineLevel="0" max="10" min="10" style="0" width="14"/>
    <col collapsed="false" customWidth="true" hidden="false" outlineLevel="0" max="11" min="11" style="0" width="22"/>
  </cols>
  <sheetData>
    <row r="1" customFormat="false" ht="27.75" hidden="false" customHeight="true" outlineLevel="0" collapsed="false">
      <c r="A1" s="1" t="s">
        <v>0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1" t="s">
        <v>70</v>
      </c>
      <c r="I1" s="1" t="s">
        <v>71</v>
      </c>
      <c r="J1" s="11" t="s">
        <v>72</v>
      </c>
      <c r="K1" s="1" t="s">
        <v>19</v>
      </c>
    </row>
    <row r="2" customFormat="false" ht="21.75" hidden="false" customHeight="true" outlineLevel="0" collapsed="false">
      <c r="A2" s="8" t="s">
        <v>20</v>
      </c>
      <c r="B2" s="9" t="s">
        <v>73</v>
      </c>
      <c r="C2" s="9" t="s">
        <v>74</v>
      </c>
      <c r="D2" s="9" t="s">
        <v>75</v>
      </c>
      <c r="E2" s="9" t="s">
        <v>33</v>
      </c>
      <c r="F2" s="9" t="s">
        <v>76</v>
      </c>
      <c r="G2" s="9" t="s">
        <v>77</v>
      </c>
      <c r="H2" s="9" t="s">
        <v>34</v>
      </c>
      <c r="I2" s="9" t="s">
        <v>78</v>
      </c>
      <c r="J2" s="12" t="str">
        <f aca="false">IF(AND(H2="有",I2="未"),"⚠一次資料未照合","")</f>
        <v/>
      </c>
      <c r="K2" s="8"/>
    </row>
    <row r="3" customFormat="false" ht="21.75" hidden="false" customHeight="true" outlineLevel="0" collapsed="false">
      <c r="A3" s="2" t="s">
        <v>20</v>
      </c>
      <c r="B3" s="3" t="s">
        <v>79</v>
      </c>
      <c r="C3" s="3" t="s">
        <v>80</v>
      </c>
      <c r="D3" s="3" t="s">
        <v>81</v>
      </c>
      <c r="E3" s="3" t="s">
        <v>34</v>
      </c>
      <c r="F3" s="2"/>
      <c r="G3" s="3" t="s">
        <v>82</v>
      </c>
      <c r="H3" s="3" t="s">
        <v>34</v>
      </c>
      <c r="I3" s="3" t="s">
        <v>78</v>
      </c>
      <c r="J3" s="13" t="str">
        <f aca="false">IF(AND(H3="有",I3="未"),"⚠一次資料未照合","")</f>
        <v/>
      </c>
      <c r="K3" s="2"/>
    </row>
    <row r="4" customFormat="false" ht="21.75" hidden="false" customHeight="true" outlineLevel="0" collapsed="false">
      <c r="A4" s="8" t="s">
        <v>20</v>
      </c>
      <c r="B4" s="9" t="s">
        <v>83</v>
      </c>
      <c r="C4" s="9" t="s">
        <v>84</v>
      </c>
      <c r="D4" s="9" t="s">
        <v>85</v>
      </c>
      <c r="E4" s="9" t="s">
        <v>33</v>
      </c>
      <c r="F4" s="9" t="s">
        <v>86</v>
      </c>
      <c r="G4" s="8" t="s">
        <v>87</v>
      </c>
      <c r="H4" s="9" t="s">
        <v>33</v>
      </c>
      <c r="I4" s="9" t="s">
        <v>78</v>
      </c>
      <c r="J4" s="12" t="str">
        <f aca="false">IF(AND(H4="有",I4="未"),"⚠一次資料未照合","")</f>
        <v/>
      </c>
      <c r="K4" s="8"/>
    </row>
    <row r="5" customFormat="false" ht="21.75" hidden="false" customHeight="true" outlineLevel="0" collapsed="false">
      <c r="A5" s="2"/>
      <c r="B5" s="3"/>
      <c r="C5" s="2"/>
      <c r="D5" s="2"/>
      <c r="E5" s="3"/>
      <c r="F5" s="2"/>
      <c r="G5" s="2"/>
      <c r="H5" s="3"/>
      <c r="I5" s="3"/>
      <c r="J5" s="13" t="str">
        <f aca="false">IF(A5="","",IF(AND(H5="有",I5="未"),"⚠一次資料未照合",""))</f>
        <v/>
      </c>
      <c r="K5" s="2"/>
    </row>
    <row r="6" customFormat="false" ht="21.75" hidden="false" customHeight="true" outlineLevel="0" collapsed="false">
      <c r="A6" s="8"/>
      <c r="B6" s="9"/>
      <c r="C6" s="8"/>
      <c r="D6" s="8"/>
      <c r="E6" s="9"/>
      <c r="F6" s="8"/>
      <c r="G6" s="8"/>
      <c r="H6" s="9"/>
      <c r="I6" s="9"/>
      <c r="J6" s="12" t="str">
        <f aca="false">IF(A6="","",IF(AND(H6="有",I6="未"),"⚠一次資料未照合",""))</f>
        <v/>
      </c>
      <c r="K6" s="8"/>
    </row>
    <row r="7" customFormat="false" ht="21.75" hidden="false" customHeight="true" outlineLevel="0" collapsed="false">
      <c r="A7" s="2"/>
      <c r="B7" s="3"/>
      <c r="C7" s="2"/>
      <c r="D7" s="2"/>
      <c r="E7" s="3"/>
      <c r="F7" s="2"/>
      <c r="G7" s="2"/>
      <c r="H7" s="3"/>
      <c r="I7" s="3"/>
      <c r="J7" s="13" t="str">
        <f aca="false">IF(A7="","",IF(AND(H7="有",I7="未"),"⚠一次資料未照合",""))</f>
        <v/>
      </c>
      <c r="K7" s="2"/>
    </row>
    <row r="8" customFormat="false" ht="21.75" hidden="false" customHeight="true" outlineLevel="0" collapsed="false">
      <c r="A8" s="8"/>
      <c r="B8" s="9"/>
      <c r="C8" s="8"/>
      <c r="D8" s="8"/>
      <c r="E8" s="9"/>
      <c r="F8" s="8"/>
      <c r="G8" s="8"/>
      <c r="H8" s="9"/>
      <c r="I8" s="9"/>
      <c r="J8" s="12" t="str">
        <f aca="false">IF(A8="","",IF(AND(H8="有",I8="未"),"⚠一次資料未照合",""))</f>
        <v/>
      </c>
      <c r="K8" s="8"/>
    </row>
    <row r="9" customFormat="false" ht="21.75" hidden="false" customHeight="true" outlineLevel="0" collapsed="false">
      <c r="A9" s="2"/>
      <c r="B9" s="3"/>
      <c r="C9" s="2"/>
      <c r="D9" s="2"/>
      <c r="E9" s="3"/>
      <c r="F9" s="2"/>
      <c r="G9" s="2"/>
      <c r="H9" s="3"/>
      <c r="I9" s="3"/>
      <c r="J9" s="13" t="str">
        <f aca="false">IF(A9="","",IF(AND(H9="有",I9="未"),"⚠一次資料未照合",""))</f>
        <v/>
      </c>
      <c r="K9" s="2"/>
    </row>
    <row r="10" customFormat="false" ht="21.75" hidden="false" customHeight="true" outlineLevel="0" collapsed="false">
      <c r="A10" s="8"/>
      <c r="B10" s="9"/>
      <c r="C10" s="8"/>
      <c r="D10" s="8"/>
      <c r="E10" s="9"/>
      <c r="F10" s="8"/>
      <c r="G10" s="8"/>
      <c r="H10" s="9"/>
      <c r="I10" s="9"/>
      <c r="J10" s="12" t="str">
        <f aca="false">IF(A10="","",IF(AND(H10="有",I10="未"),"⚠一次資料未照合",""))</f>
        <v/>
      </c>
      <c r="K10" s="8"/>
    </row>
    <row r="11" customFormat="false" ht="21.75" hidden="false" customHeight="true" outlineLevel="0" collapsed="false">
      <c r="A11" s="2"/>
      <c r="B11" s="3"/>
      <c r="C11" s="2"/>
      <c r="D11" s="2"/>
      <c r="E11" s="3"/>
      <c r="F11" s="2"/>
      <c r="G11" s="2"/>
      <c r="H11" s="3"/>
      <c r="I11" s="3"/>
      <c r="J11" s="13" t="str">
        <f aca="false">IF(A11="","",IF(AND(H11="有",I11="未"),"⚠一次資料未照合",""))</f>
        <v/>
      </c>
      <c r="K11" s="2"/>
    </row>
    <row r="12" customFormat="false" ht="21.75" hidden="false" customHeight="true" outlineLevel="0" collapsed="false">
      <c r="A12" s="8"/>
      <c r="B12" s="9"/>
      <c r="C12" s="8"/>
      <c r="D12" s="8"/>
      <c r="E12" s="9"/>
      <c r="F12" s="8"/>
      <c r="G12" s="8"/>
      <c r="H12" s="9"/>
      <c r="I12" s="9"/>
      <c r="J12" s="12" t="str">
        <f aca="false">IF(A12="","",IF(AND(H12="有",I12="未"),"⚠一次資料未照合",""))</f>
        <v/>
      </c>
      <c r="K12" s="8"/>
    </row>
    <row r="13" customFormat="false" ht="21.75" hidden="false" customHeight="true" outlineLevel="0" collapsed="false">
      <c r="A13" s="2"/>
      <c r="B13" s="3"/>
      <c r="C13" s="2"/>
      <c r="D13" s="2"/>
      <c r="E13" s="3"/>
      <c r="F13" s="2"/>
      <c r="G13" s="2"/>
      <c r="H13" s="3"/>
      <c r="I13" s="3"/>
      <c r="J13" s="13" t="str">
        <f aca="false">IF(A13="","",IF(AND(H13="有",I13="未"),"⚠一次資料未照合",""))</f>
        <v/>
      </c>
      <c r="K13" s="2"/>
    </row>
    <row r="14" customFormat="false" ht="21.75" hidden="false" customHeight="true" outlineLevel="0" collapsed="false">
      <c r="A14" s="8"/>
      <c r="B14" s="9"/>
      <c r="C14" s="8"/>
      <c r="D14" s="8"/>
      <c r="E14" s="9"/>
      <c r="F14" s="8"/>
      <c r="G14" s="8"/>
      <c r="H14" s="9"/>
      <c r="I14" s="9"/>
      <c r="J14" s="12" t="str">
        <f aca="false">IF(A14="","",IF(AND(H14="有",I14="未"),"⚠一次資料未照合",""))</f>
        <v/>
      </c>
      <c r="K14" s="8"/>
    </row>
    <row r="15" customFormat="false" ht="21.75" hidden="false" customHeight="true" outlineLevel="0" collapsed="false">
      <c r="A15" s="2"/>
      <c r="B15" s="3"/>
      <c r="C15" s="2"/>
      <c r="D15" s="2"/>
      <c r="E15" s="3"/>
      <c r="F15" s="2"/>
      <c r="G15" s="2"/>
      <c r="H15" s="3"/>
      <c r="I15" s="3"/>
      <c r="J15" s="13" t="str">
        <f aca="false">IF(A15="","",IF(AND(H15="有",I15="未"),"⚠一次資料未照合",""))</f>
        <v/>
      </c>
      <c r="K15" s="2"/>
    </row>
    <row r="16" customFormat="false" ht="21.75" hidden="false" customHeight="true" outlineLevel="0" collapsed="false">
      <c r="A16" s="8"/>
      <c r="B16" s="9"/>
      <c r="C16" s="8"/>
      <c r="D16" s="8"/>
      <c r="E16" s="9"/>
      <c r="F16" s="8"/>
      <c r="G16" s="8"/>
      <c r="H16" s="9"/>
      <c r="I16" s="9"/>
      <c r="J16" s="12" t="str">
        <f aca="false">IF(A16="","",IF(AND(H16="有",I16="未"),"⚠一次資料未照合",""))</f>
        <v/>
      </c>
      <c r="K16" s="8"/>
    </row>
    <row r="17" customFormat="false" ht="21.75" hidden="false" customHeight="true" outlineLevel="0" collapsed="false">
      <c r="A17" s="2"/>
      <c r="B17" s="3"/>
      <c r="C17" s="2"/>
      <c r="D17" s="2"/>
      <c r="E17" s="3"/>
      <c r="F17" s="2"/>
      <c r="G17" s="2"/>
      <c r="H17" s="3"/>
      <c r="I17" s="3"/>
      <c r="J17" s="13" t="str">
        <f aca="false">IF(A17="","",IF(AND(H17="有",I17="未"),"⚠一次資料未照合",""))</f>
        <v/>
      </c>
      <c r="K17" s="2"/>
    </row>
    <row r="18" customFormat="false" ht="21.75" hidden="false" customHeight="true" outlineLevel="0" collapsed="false">
      <c r="A18" s="8"/>
      <c r="B18" s="9"/>
      <c r="C18" s="8"/>
      <c r="D18" s="8"/>
      <c r="E18" s="9"/>
      <c r="F18" s="8"/>
      <c r="G18" s="8"/>
      <c r="H18" s="9"/>
      <c r="I18" s="9"/>
      <c r="J18" s="12" t="str">
        <f aca="false">IF(A18="","",IF(AND(H18="有",I18="未"),"⚠一次資料未照合",""))</f>
        <v/>
      </c>
      <c r="K18" s="8"/>
    </row>
    <row r="19" customFormat="false" ht="21.75" hidden="false" customHeight="true" outlineLevel="0" collapsed="false">
      <c r="A19" s="2"/>
      <c r="B19" s="3"/>
      <c r="C19" s="2"/>
      <c r="D19" s="2"/>
      <c r="E19" s="3"/>
      <c r="F19" s="2"/>
      <c r="G19" s="2"/>
      <c r="H19" s="3"/>
      <c r="I19" s="3"/>
      <c r="J19" s="13" t="str">
        <f aca="false">IF(A19="","",IF(AND(H19="有",I19="未"),"⚠一次資料未照合",""))</f>
        <v/>
      </c>
      <c r="K19" s="2"/>
    </row>
  </sheetData>
  <conditionalFormatting sqref="J2:J19">
    <cfRule type="expression" priority="2" aboveAverage="0" equalAverage="0" bottom="0" percent="0" rank="0" text="" dxfId="3">
      <formula>$J2&lt;&gt;""</formula>
    </cfRule>
  </conditionalFormatting>
  <dataValidations count="3">
    <dataValidation allowBlank="true" errorStyle="stop" operator="between" showDropDown="false" showErrorMessage="false" showInputMessage="false" sqref="B2:B19" type="list">
      <formula1>"契約条項,社内規程,法令,ガイドライン,過去事例,実務"</formula1>
      <formula2>0</formula2>
    </dataValidation>
    <dataValidation allowBlank="true" errorStyle="stop" operator="between" showDropDown="false" showErrorMessage="false" showInputMessage="false" sqref="E2:E19 H2:H19" type="list">
      <formula1>"有,無"</formula1>
      <formula2>0</formula2>
    </dataValidation>
    <dataValidation allowBlank="true" errorStyle="stop" operator="between" showDropDown="false" showErrorMessage="false" showInputMessage="false" sqref="I2:I19" type="list">
      <formula1>"済,未"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45"/>
    <col collapsed="false" customWidth="true" hidden="false" outlineLevel="0" max="4" min="4" style="0" width="14"/>
    <col collapsed="false" customWidth="true" hidden="false" outlineLevel="0" max="5" min="5" style="0" width="35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6"/>
    <col collapsed="false" customWidth="true" hidden="false" outlineLevel="0" max="11" min="11" style="0" width="22"/>
  </cols>
  <sheetData>
    <row r="1" customFormat="false" ht="27.75" hidden="false" customHeight="true" outlineLevel="0" collapsed="false">
      <c r="A1" s="1" t="s">
        <v>0</v>
      </c>
      <c r="B1" s="1" t="s">
        <v>88</v>
      </c>
      <c r="C1" s="1" t="s">
        <v>89</v>
      </c>
      <c r="D1" s="1" t="s">
        <v>90</v>
      </c>
      <c r="E1" s="1" t="s">
        <v>91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19</v>
      </c>
    </row>
    <row r="2" customFormat="false" ht="21.75" hidden="false" customHeight="true" outlineLevel="0" collapsed="false">
      <c r="A2" s="8" t="s">
        <v>20</v>
      </c>
      <c r="B2" s="9" t="s">
        <v>97</v>
      </c>
      <c r="C2" s="9" t="s">
        <v>98</v>
      </c>
      <c r="D2" s="9" t="s">
        <v>99</v>
      </c>
      <c r="E2" s="8" t="s">
        <v>100</v>
      </c>
      <c r="F2" s="9" t="s">
        <v>50</v>
      </c>
      <c r="G2" s="8" t="s">
        <v>36</v>
      </c>
      <c r="H2" s="9" t="s">
        <v>101</v>
      </c>
      <c r="I2" s="8"/>
      <c r="J2" s="14" t="str">
        <f aca="true">IF(AND(G2&lt;&gt;"",G2&lt;TODAY(),H2&lt;&gt;"完了"),"⚠期限超過","")</f>
        <v/>
      </c>
      <c r="K2" s="8"/>
    </row>
    <row r="3" customFormat="false" ht="21.75" hidden="false" customHeight="true" outlineLevel="0" collapsed="false">
      <c r="A3" s="2" t="s">
        <v>20</v>
      </c>
      <c r="B3" s="3" t="s">
        <v>97</v>
      </c>
      <c r="C3" s="3" t="s">
        <v>102</v>
      </c>
      <c r="D3" s="3" t="s">
        <v>103</v>
      </c>
      <c r="E3" s="3" t="s">
        <v>104</v>
      </c>
      <c r="F3" s="3" t="s">
        <v>50</v>
      </c>
      <c r="G3" s="2"/>
      <c r="H3" s="3" t="s">
        <v>105</v>
      </c>
      <c r="I3" s="2"/>
      <c r="J3" s="15" t="str">
        <f aca="true">IF(AND(G3&lt;&gt;"",G3&lt;TODAY(),H3&lt;&gt;"完了"),"⚠期限超過","")</f>
        <v/>
      </c>
      <c r="K3" s="2"/>
    </row>
    <row r="4" customFormat="false" ht="21.75" hidden="false" customHeight="true" outlineLevel="0" collapsed="false">
      <c r="A4" s="8" t="s">
        <v>20</v>
      </c>
      <c r="B4" s="9" t="s">
        <v>106</v>
      </c>
      <c r="C4" s="8" t="s">
        <v>107</v>
      </c>
      <c r="D4" s="9" t="s">
        <v>99</v>
      </c>
      <c r="E4" s="8" t="s">
        <v>108</v>
      </c>
      <c r="F4" s="9" t="s">
        <v>63</v>
      </c>
      <c r="G4" s="8" t="s">
        <v>36</v>
      </c>
      <c r="H4" s="9" t="s">
        <v>105</v>
      </c>
      <c r="I4" s="8"/>
      <c r="J4" s="14" t="str">
        <f aca="true">IF(AND(G4&lt;&gt;"",G4&lt;TODAY(),H4&lt;&gt;"完了"),"⚠期限超過","")</f>
        <v/>
      </c>
      <c r="K4" s="8"/>
    </row>
    <row r="5" customFormat="false" ht="21.75" hidden="false" customHeight="true" outlineLevel="0" collapsed="false">
      <c r="A5" s="2" t="s">
        <v>20</v>
      </c>
      <c r="B5" s="3" t="s">
        <v>106</v>
      </c>
      <c r="C5" s="3" t="s">
        <v>109</v>
      </c>
      <c r="D5" s="3" t="s">
        <v>103</v>
      </c>
      <c r="E5" s="3" t="s">
        <v>110</v>
      </c>
      <c r="F5" s="3" t="s">
        <v>50</v>
      </c>
      <c r="G5" s="2" t="s">
        <v>111</v>
      </c>
      <c r="H5" s="3" t="s">
        <v>101</v>
      </c>
      <c r="I5" s="2"/>
      <c r="J5" s="15" t="str">
        <f aca="true">IF(AND(G5&lt;&gt;"",G5&lt;TODAY(),H5&lt;&gt;"完了"),"⚠期限超過","")</f>
        <v/>
      </c>
      <c r="K5" s="2"/>
    </row>
    <row r="6" customFormat="false" ht="21.75" hidden="false" customHeight="true" outlineLevel="0" collapsed="false">
      <c r="A6" s="8"/>
      <c r="B6" s="9"/>
      <c r="C6" s="8"/>
      <c r="D6" s="9"/>
      <c r="E6" s="8"/>
      <c r="F6" s="8"/>
      <c r="G6" s="8"/>
      <c r="H6" s="9"/>
      <c r="I6" s="8"/>
      <c r="J6" s="14" t="str">
        <f aca="true">IF(A6="","",IF(AND(G6&lt;&gt;"",G6&lt;TODAY(),H6&lt;&gt;"完了"),"⚠期限超過",""))</f>
        <v/>
      </c>
      <c r="K6" s="8"/>
    </row>
    <row r="7" customFormat="false" ht="21.75" hidden="false" customHeight="true" outlineLevel="0" collapsed="false">
      <c r="A7" s="2"/>
      <c r="B7" s="3"/>
      <c r="C7" s="2"/>
      <c r="D7" s="3"/>
      <c r="E7" s="2"/>
      <c r="F7" s="2"/>
      <c r="G7" s="2"/>
      <c r="H7" s="3"/>
      <c r="I7" s="2"/>
      <c r="J7" s="15" t="str">
        <f aca="true">IF(A7="","",IF(AND(G7&lt;&gt;"",G7&lt;TODAY(),H7&lt;&gt;"完了"),"⚠期限超過",""))</f>
        <v/>
      </c>
      <c r="K7" s="2"/>
    </row>
    <row r="8" customFormat="false" ht="21.75" hidden="false" customHeight="true" outlineLevel="0" collapsed="false">
      <c r="A8" s="8"/>
      <c r="B8" s="9"/>
      <c r="C8" s="8"/>
      <c r="D8" s="9"/>
      <c r="E8" s="8"/>
      <c r="F8" s="8"/>
      <c r="G8" s="8"/>
      <c r="H8" s="9"/>
      <c r="I8" s="8"/>
      <c r="J8" s="14" t="str">
        <f aca="true">IF(A8="","",IF(AND(G8&lt;&gt;"",G8&lt;TODAY(),H8&lt;&gt;"完了"),"⚠期限超過",""))</f>
        <v/>
      </c>
      <c r="K8" s="8"/>
    </row>
    <row r="9" customFormat="false" ht="21.75" hidden="false" customHeight="true" outlineLevel="0" collapsed="false">
      <c r="A9" s="2"/>
      <c r="B9" s="3"/>
      <c r="C9" s="2"/>
      <c r="D9" s="3"/>
      <c r="E9" s="2"/>
      <c r="F9" s="2"/>
      <c r="G9" s="2"/>
      <c r="H9" s="3"/>
      <c r="I9" s="2"/>
      <c r="J9" s="15" t="str">
        <f aca="true">IF(A9="","",IF(AND(G9&lt;&gt;"",G9&lt;TODAY(),H9&lt;&gt;"完了"),"⚠期限超過",""))</f>
        <v/>
      </c>
      <c r="K9" s="2"/>
    </row>
    <row r="10" customFormat="false" ht="21.75" hidden="false" customHeight="true" outlineLevel="0" collapsed="false">
      <c r="A10" s="8"/>
      <c r="B10" s="9"/>
      <c r="C10" s="8"/>
      <c r="D10" s="9"/>
      <c r="E10" s="8"/>
      <c r="F10" s="8"/>
      <c r="G10" s="8"/>
      <c r="H10" s="9"/>
      <c r="I10" s="8"/>
      <c r="J10" s="14" t="str">
        <f aca="true">IF(A10="","",IF(AND(G10&lt;&gt;"",G10&lt;TODAY(),H10&lt;&gt;"完了"),"⚠期限超過",""))</f>
        <v/>
      </c>
      <c r="K10" s="8"/>
    </row>
    <row r="11" customFormat="false" ht="21.75" hidden="false" customHeight="true" outlineLevel="0" collapsed="false">
      <c r="A11" s="2"/>
      <c r="B11" s="3"/>
      <c r="C11" s="2"/>
      <c r="D11" s="3"/>
      <c r="E11" s="2"/>
      <c r="F11" s="2"/>
      <c r="G11" s="2"/>
      <c r="H11" s="3"/>
      <c r="I11" s="2"/>
      <c r="J11" s="15" t="str">
        <f aca="true">IF(A11="","",IF(AND(G11&lt;&gt;"",G11&lt;TODAY(),H11&lt;&gt;"完了"),"⚠期限超過",""))</f>
        <v/>
      </c>
      <c r="K11" s="2"/>
    </row>
    <row r="12" customFormat="false" ht="21.75" hidden="false" customHeight="true" outlineLevel="0" collapsed="false">
      <c r="A12" s="8"/>
      <c r="B12" s="9"/>
      <c r="C12" s="8"/>
      <c r="D12" s="9"/>
      <c r="E12" s="8"/>
      <c r="F12" s="8"/>
      <c r="G12" s="8"/>
      <c r="H12" s="9"/>
      <c r="I12" s="8"/>
      <c r="J12" s="14" t="str">
        <f aca="true">IF(A12="","",IF(AND(G12&lt;&gt;"",G12&lt;TODAY(),H12&lt;&gt;"完了"),"⚠期限超過",""))</f>
        <v/>
      </c>
      <c r="K12" s="8"/>
    </row>
    <row r="13" customFormat="false" ht="21.75" hidden="false" customHeight="true" outlineLevel="0" collapsed="false">
      <c r="A13" s="2"/>
      <c r="B13" s="3"/>
      <c r="C13" s="2"/>
      <c r="D13" s="3"/>
      <c r="E13" s="2"/>
      <c r="F13" s="2"/>
      <c r="G13" s="2"/>
      <c r="H13" s="3"/>
      <c r="I13" s="2"/>
      <c r="J13" s="15" t="str">
        <f aca="true">IF(A13="","",IF(AND(G13&lt;&gt;"",G13&lt;TODAY(),H13&lt;&gt;"完了"),"⚠期限超過",""))</f>
        <v/>
      </c>
      <c r="K13" s="2"/>
    </row>
    <row r="14" customFormat="false" ht="21.75" hidden="false" customHeight="true" outlineLevel="0" collapsed="false">
      <c r="A14" s="8"/>
      <c r="B14" s="9"/>
      <c r="C14" s="8"/>
      <c r="D14" s="9"/>
      <c r="E14" s="8"/>
      <c r="F14" s="8"/>
      <c r="G14" s="8"/>
      <c r="H14" s="9"/>
      <c r="I14" s="8"/>
      <c r="J14" s="14" t="str">
        <f aca="true">IF(A14="","",IF(AND(G14&lt;&gt;"",G14&lt;TODAY(),H14&lt;&gt;"完了"),"⚠期限超過",""))</f>
        <v/>
      </c>
      <c r="K14" s="8"/>
    </row>
    <row r="15" customFormat="false" ht="21.75" hidden="false" customHeight="true" outlineLevel="0" collapsed="false">
      <c r="A15" s="2"/>
      <c r="B15" s="3"/>
      <c r="C15" s="2"/>
      <c r="D15" s="3"/>
      <c r="E15" s="2"/>
      <c r="F15" s="2"/>
      <c r="G15" s="2"/>
      <c r="H15" s="3"/>
      <c r="I15" s="2"/>
      <c r="J15" s="15" t="str">
        <f aca="true">IF(A15="","",IF(AND(G15&lt;&gt;"",G15&lt;TODAY(),H15&lt;&gt;"完了"),"⚠期限超過",""))</f>
        <v/>
      </c>
      <c r="K15" s="2"/>
    </row>
    <row r="16" customFormat="false" ht="21.75" hidden="false" customHeight="true" outlineLevel="0" collapsed="false">
      <c r="A16" s="8"/>
      <c r="B16" s="9"/>
      <c r="C16" s="8"/>
      <c r="D16" s="9"/>
      <c r="E16" s="8"/>
      <c r="F16" s="8"/>
      <c r="G16" s="8"/>
      <c r="H16" s="9"/>
      <c r="I16" s="8"/>
      <c r="J16" s="14" t="str">
        <f aca="true">IF(A16="","",IF(AND(G16&lt;&gt;"",G16&lt;TODAY(),H16&lt;&gt;"完了"),"⚠期限超過",""))</f>
        <v/>
      </c>
      <c r="K16" s="8"/>
    </row>
    <row r="17" customFormat="false" ht="21.75" hidden="false" customHeight="true" outlineLevel="0" collapsed="false">
      <c r="A17" s="2"/>
      <c r="B17" s="3"/>
      <c r="C17" s="2"/>
      <c r="D17" s="3"/>
      <c r="E17" s="2"/>
      <c r="F17" s="2"/>
      <c r="G17" s="2"/>
      <c r="H17" s="3"/>
      <c r="I17" s="2"/>
      <c r="J17" s="15" t="str">
        <f aca="true">IF(A17="","",IF(AND(G17&lt;&gt;"",G17&lt;TODAY(),H17&lt;&gt;"完了"),"⚠期限超過",""))</f>
        <v/>
      </c>
      <c r="K17" s="2"/>
    </row>
    <row r="18" customFormat="false" ht="21.75" hidden="false" customHeight="true" outlineLevel="0" collapsed="false">
      <c r="A18" s="8"/>
      <c r="B18" s="9"/>
      <c r="C18" s="8"/>
      <c r="D18" s="9"/>
      <c r="E18" s="8"/>
      <c r="F18" s="8"/>
      <c r="G18" s="8"/>
      <c r="H18" s="9"/>
      <c r="I18" s="8"/>
      <c r="J18" s="14" t="str">
        <f aca="true">IF(A18="","",IF(AND(G18&lt;&gt;"",G18&lt;TODAY(),H18&lt;&gt;"完了"),"⚠期限超過",""))</f>
        <v/>
      </c>
      <c r="K18" s="8"/>
    </row>
    <row r="19" customFormat="false" ht="21.75" hidden="false" customHeight="true" outlineLevel="0" collapsed="false">
      <c r="A19" s="2"/>
      <c r="B19" s="3"/>
      <c r="C19" s="2"/>
      <c r="D19" s="3"/>
      <c r="E19" s="2"/>
      <c r="F19" s="2"/>
      <c r="G19" s="2"/>
      <c r="H19" s="3"/>
      <c r="I19" s="2"/>
      <c r="J19" s="15" t="str">
        <f aca="true">IF(A19="","",IF(AND(G19&lt;&gt;"",G19&lt;TODAY(),H19&lt;&gt;"完了"),"⚠期限超過",""))</f>
        <v/>
      </c>
      <c r="K19" s="2"/>
    </row>
    <row r="20" customFormat="false" ht="21.75" hidden="false" customHeight="true" outlineLevel="0" collapsed="false">
      <c r="A20" s="8"/>
      <c r="B20" s="9"/>
      <c r="C20" s="8"/>
      <c r="D20" s="9"/>
      <c r="E20" s="8"/>
      <c r="F20" s="8"/>
      <c r="G20" s="8"/>
      <c r="H20" s="9"/>
      <c r="I20" s="8"/>
      <c r="J20" s="14" t="str">
        <f aca="true">IF(A20="","",IF(AND(G20&lt;&gt;"",G20&lt;TODAY(),H20&lt;&gt;"完了"),"⚠期限超過",""))</f>
        <v/>
      </c>
      <c r="K20" s="8"/>
    </row>
    <row r="21" customFormat="false" ht="21.75" hidden="false" customHeight="true" outlineLevel="0" collapsed="false">
      <c r="A21" s="2"/>
      <c r="B21" s="3"/>
      <c r="C21" s="2"/>
      <c r="D21" s="3"/>
      <c r="E21" s="2"/>
      <c r="F21" s="2"/>
      <c r="G21" s="2"/>
      <c r="H21" s="3"/>
      <c r="I21" s="2"/>
      <c r="J21" s="15" t="str">
        <f aca="true">IF(A21="","",IF(AND(G21&lt;&gt;"",G21&lt;TODAY(),H21&lt;&gt;"完了"),"⚠期限超過",""))</f>
        <v/>
      </c>
      <c r="K21" s="2"/>
    </row>
  </sheetData>
  <conditionalFormatting sqref="H2:H21">
    <cfRule type="cellIs" priority="2" operator="equal" aboveAverage="0" equalAverage="0" bottom="0" percent="0" rank="0" text="" dxfId="0">
      <formula>"完了"</formula>
    </cfRule>
    <cfRule type="cellIs" priority="3" operator="equal" aboveAverage="0" equalAverage="0" bottom="0" percent="0" rank="0" text="" dxfId="1">
      <formula>"対応中"</formula>
    </cfRule>
    <cfRule type="cellIs" priority="4" operator="equal" aboveAverage="0" equalAverage="0" bottom="0" percent="0" rank="0" text="" dxfId="2">
      <formula>"未対応"</formula>
    </cfRule>
  </conditionalFormatting>
  <dataValidations count="3">
    <dataValidation allowBlank="true" errorStyle="stop" operator="between" showDropDown="false" showErrorMessage="false" showInputMessage="false" sqref="B2:B21" type="list">
      <formula1>"留保条件,再確認事項"</formula1>
      <formula2>0</formula2>
    </dataValidation>
    <dataValidation allowBlank="true" errorStyle="stop" operator="between" showDropDown="false" showErrorMessage="false" showInputMessage="false" sqref="D2:D21" type="list">
      <formula1>"結論変更,範囲限定,期間限定"</formula1>
      <formula2>0</formula2>
    </dataValidation>
    <dataValidation allowBlank="true" errorStyle="stop" operator="between" showDropDown="false" showErrorMessage="false" showInputMessage="false" sqref="H2:H21" type="list">
      <formula1>"未対応,対応中,完了"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35"/>
    <col collapsed="false" customWidth="true" hidden="false" outlineLevel="0" max="4" min="4" style="0" width="18"/>
    <col collapsed="false" customWidth="true" hidden="false" outlineLevel="0" max="5" min="5" style="0" width="24"/>
    <col collapsed="false" customWidth="true" hidden="false" outlineLevel="0" max="6" min="6" style="0" width="30"/>
    <col collapsed="false" customWidth="true" hidden="false" outlineLevel="0" max="7" min="7" style="0" width="18"/>
    <col collapsed="false" customWidth="true" hidden="false" outlineLevel="0" max="8" min="8" style="0" width="28"/>
    <col collapsed="false" customWidth="true" hidden="false" outlineLevel="0" max="9" min="9" style="0" width="16"/>
    <col collapsed="false" customWidth="true" hidden="false" outlineLevel="0" max="10" min="10" style="0" width="22"/>
  </cols>
  <sheetData>
    <row r="1" customFormat="false" ht="27.75" hidden="false" customHeight="true" outlineLevel="0" collapsed="false">
      <c r="A1" s="1" t="s">
        <v>0</v>
      </c>
      <c r="B1" s="1" t="s">
        <v>112</v>
      </c>
      <c r="C1" s="1" t="s">
        <v>113</v>
      </c>
      <c r="D1" s="1" t="s">
        <v>114</v>
      </c>
      <c r="E1" s="1" t="s">
        <v>115</v>
      </c>
      <c r="F1" s="1" t="s">
        <v>116</v>
      </c>
      <c r="G1" s="1" t="s">
        <v>117</v>
      </c>
      <c r="H1" s="1" t="s">
        <v>118</v>
      </c>
      <c r="I1" s="1" t="s">
        <v>119</v>
      </c>
      <c r="J1" s="1" t="s">
        <v>19</v>
      </c>
    </row>
    <row r="2" customFormat="false" ht="21.75" hidden="false" customHeight="true" outlineLevel="0" collapsed="false">
      <c r="A2" s="8" t="s">
        <v>20</v>
      </c>
      <c r="B2" s="9" t="s">
        <v>53</v>
      </c>
      <c r="C2" s="9" t="s">
        <v>120</v>
      </c>
      <c r="D2" s="8" t="s">
        <v>121</v>
      </c>
      <c r="E2" s="9" t="s">
        <v>122</v>
      </c>
      <c r="F2" s="9" t="s">
        <v>123</v>
      </c>
      <c r="G2" s="8"/>
      <c r="H2" s="8"/>
      <c r="I2" s="8"/>
      <c r="J2" s="8"/>
    </row>
    <row r="3" customFormat="false" ht="21.75" hidden="false" customHeight="true" outlineLevel="0" collapsed="false">
      <c r="A3" s="2" t="s">
        <v>20</v>
      </c>
      <c r="B3" s="3" t="s">
        <v>79</v>
      </c>
      <c r="C3" s="3" t="s">
        <v>124</v>
      </c>
      <c r="D3" s="2" t="s">
        <v>125</v>
      </c>
      <c r="E3" s="3" t="s">
        <v>126</v>
      </c>
      <c r="F3" s="3" t="s">
        <v>127</v>
      </c>
      <c r="G3" s="2"/>
      <c r="H3" s="2"/>
      <c r="I3" s="2"/>
      <c r="J3" s="2"/>
    </row>
    <row r="4" customFormat="false" ht="21.75" hidden="false" customHeight="true" outlineLevel="0" collapsed="false">
      <c r="A4" s="8" t="s">
        <v>20</v>
      </c>
      <c r="B4" s="9" t="s">
        <v>83</v>
      </c>
      <c r="C4" s="9" t="s">
        <v>128</v>
      </c>
      <c r="D4" s="8" t="s">
        <v>129</v>
      </c>
      <c r="E4" s="9" t="s">
        <v>130</v>
      </c>
      <c r="F4" s="9" t="s">
        <v>131</v>
      </c>
      <c r="G4" s="8"/>
      <c r="H4" s="8"/>
      <c r="I4" s="8"/>
      <c r="J4" s="8"/>
    </row>
    <row r="5" customFormat="false" ht="21.75" hidden="false" customHeight="true" outlineLevel="0" collapsed="false">
      <c r="A5" s="2" t="s">
        <v>20</v>
      </c>
      <c r="B5" s="3" t="s">
        <v>132</v>
      </c>
      <c r="C5" s="3" t="s">
        <v>133</v>
      </c>
      <c r="D5" s="2"/>
      <c r="E5" s="2"/>
      <c r="F5" s="3" t="s">
        <v>134</v>
      </c>
      <c r="G5" s="2" t="s">
        <v>35</v>
      </c>
      <c r="H5" s="3" t="s">
        <v>135</v>
      </c>
      <c r="I5" s="3" t="s">
        <v>136</v>
      </c>
      <c r="J5" s="2"/>
    </row>
    <row r="6" customFormat="false" ht="21.75" hidden="false" customHeight="true" outlineLevel="0" collapsed="false">
      <c r="A6" s="8"/>
      <c r="B6" s="9"/>
      <c r="C6" s="8"/>
      <c r="D6" s="8"/>
      <c r="E6" s="8"/>
      <c r="F6" s="8"/>
      <c r="G6" s="8"/>
      <c r="H6" s="8"/>
      <c r="I6" s="8"/>
      <c r="J6" s="8"/>
    </row>
    <row r="7" customFormat="false" ht="21.75" hidden="false" customHeight="true" outlineLevel="0" collapsed="false">
      <c r="A7" s="2"/>
      <c r="B7" s="3"/>
      <c r="C7" s="2"/>
      <c r="D7" s="2"/>
      <c r="E7" s="2"/>
      <c r="F7" s="2"/>
      <c r="G7" s="2"/>
      <c r="H7" s="2"/>
      <c r="I7" s="2"/>
      <c r="J7" s="2"/>
    </row>
    <row r="8" customFormat="false" ht="21.75" hidden="false" customHeight="true" outlineLevel="0" collapsed="false">
      <c r="A8" s="8"/>
      <c r="B8" s="9"/>
      <c r="C8" s="8"/>
      <c r="D8" s="8"/>
      <c r="E8" s="8"/>
      <c r="F8" s="8"/>
      <c r="G8" s="8"/>
      <c r="H8" s="8"/>
      <c r="I8" s="8"/>
      <c r="J8" s="8"/>
    </row>
    <row r="9" customFormat="false" ht="21.75" hidden="false" customHeight="true" outlineLevel="0" collapsed="false">
      <c r="A9" s="2"/>
      <c r="B9" s="3"/>
      <c r="C9" s="2"/>
      <c r="D9" s="2"/>
      <c r="E9" s="2"/>
      <c r="F9" s="2"/>
      <c r="G9" s="2"/>
      <c r="H9" s="2"/>
      <c r="I9" s="2"/>
      <c r="J9" s="2"/>
    </row>
    <row r="10" customFormat="false" ht="21.75" hidden="false" customHeight="true" outlineLevel="0" collapsed="false">
      <c r="A10" s="8"/>
      <c r="B10" s="9"/>
      <c r="C10" s="8"/>
      <c r="D10" s="8"/>
      <c r="E10" s="8"/>
      <c r="F10" s="8"/>
      <c r="G10" s="8"/>
      <c r="H10" s="8"/>
      <c r="I10" s="8"/>
      <c r="J10" s="8"/>
    </row>
    <row r="11" customFormat="false" ht="21.75" hidden="false" customHeight="true" outlineLevel="0" collapsed="false">
      <c r="A11" s="2"/>
      <c r="B11" s="3"/>
      <c r="C11" s="2"/>
      <c r="D11" s="2"/>
      <c r="E11" s="2"/>
      <c r="F11" s="2"/>
      <c r="G11" s="2"/>
      <c r="H11" s="2"/>
      <c r="I11" s="2"/>
      <c r="J11" s="2"/>
    </row>
    <row r="12" customFormat="false" ht="21.75" hidden="false" customHeight="true" outlineLevel="0" collapsed="false">
      <c r="A12" s="8"/>
      <c r="B12" s="9"/>
      <c r="C12" s="8"/>
      <c r="D12" s="8"/>
      <c r="E12" s="8"/>
      <c r="F12" s="8"/>
      <c r="G12" s="8"/>
      <c r="H12" s="8"/>
      <c r="I12" s="8"/>
      <c r="J12" s="8"/>
    </row>
    <row r="13" customFormat="false" ht="21.75" hidden="false" customHeight="true" outlineLevel="0" collapsed="false">
      <c r="A13" s="2"/>
      <c r="B13" s="3"/>
      <c r="C13" s="2"/>
      <c r="D13" s="2"/>
      <c r="E13" s="2"/>
      <c r="F13" s="2"/>
      <c r="G13" s="2"/>
      <c r="H13" s="2"/>
      <c r="I13" s="2"/>
      <c r="J13" s="2"/>
    </row>
    <row r="14" customFormat="false" ht="21.75" hidden="false" customHeight="true" outlineLevel="0" collapsed="false">
      <c r="A14" s="8"/>
      <c r="B14" s="9"/>
      <c r="C14" s="8"/>
      <c r="D14" s="8"/>
      <c r="E14" s="8"/>
      <c r="F14" s="8"/>
      <c r="G14" s="8"/>
      <c r="H14" s="8"/>
      <c r="I14" s="8"/>
      <c r="J14" s="8"/>
    </row>
    <row r="15" customFormat="false" ht="21.75" hidden="false" customHeight="true" outlineLevel="0" collapsed="false">
      <c r="A15" s="2"/>
      <c r="B15" s="3"/>
      <c r="C15" s="2"/>
      <c r="D15" s="2"/>
      <c r="E15" s="2"/>
      <c r="F15" s="2"/>
      <c r="G15" s="2"/>
      <c r="H15" s="2"/>
      <c r="I15" s="2"/>
      <c r="J15" s="2"/>
    </row>
    <row r="16" customFormat="false" ht="21.75" hidden="false" customHeight="true" outlineLevel="0" collapsed="false">
      <c r="A16" s="8"/>
      <c r="B16" s="9"/>
      <c r="C16" s="8"/>
      <c r="D16" s="8"/>
      <c r="E16" s="8"/>
      <c r="F16" s="8"/>
      <c r="G16" s="8"/>
      <c r="H16" s="8"/>
      <c r="I16" s="8"/>
      <c r="J16" s="8"/>
    </row>
    <row r="17" customFormat="false" ht="21.75" hidden="false" customHeight="true" outlineLevel="0" collapsed="false">
      <c r="A17" s="2"/>
      <c r="B17" s="3"/>
      <c r="C17" s="2"/>
      <c r="D17" s="2"/>
      <c r="E17" s="2"/>
      <c r="F17" s="2"/>
      <c r="G17" s="2"/>
      <c r="H17" s="2"/>
      <c r="I17" s="2"/>
      <c r="J17" s="2"/>
    </row>
    <row r="18" customFormat="false" ht="21.75" hidden="false" customHeight="true" outlineLevel="0" collapsed="false">
      <c r="A18" s="8"/>
      <c r="B18" s="9"/>
      <c r="C18" s="8"/>
      <c r="D18" s="8"/>
      <c r="E18" s="8"/>
      <c r="F18" s="8"/>
      <c r="G18" s="8"/>
      <c r="H18" s="8"/>
      <c r="I18" s="8"/>
      <c r="J18" s="8"/>
    </row>
    <row r="19" customFormat="false" ht="21.75" hidden="false" customHeight="true" outlineLevel="0" collapsed="false">
      <c r="A19" s="2"/>
      <c r="B19" s="3"/>
      <c r="C19" s="2"/>
      <c r="D19" s="2"/>
      <c r="E19" s="2"/>
      <c r="F19" s="2"/>
      <c r="G19" s="2"/>
      <c r="H19" s="2"/>
      <c r="I19" s="2"/>
      <c r="J19" s="2"/>
    </row>
    <row r="20" customFormat="false" ht="21.75" hidden="false" customHeight="true" outlineLevel="0" collapsed="false">
      <c r="A20" s="8"/>
      <c r="B20" s="9"/>
      <c r="C20" s="8"/>
      <c r="D20" s="8"/>
      <c r="E20" s="8"/>
      <c r="F20" s="8"/>
      <c r="G20" s="8"/>
      <c r="H20" s="8"/>
      <c r="I20" s="8"/>
      <c r="J20" s="8"/>
    </row>
    <row r="21" customFormat="false" ht="21.75" hidden="false" customHeight="true" outlineLevel="0" collapsed="false">
      <c r="A21" s="2"/>
      <c r="B21" s="3"/>
      <c r="C21" s="2"/>
      <c r="D21" s="2"/>
      <c r="E21" s="2"/>
      <c r="F21" s="2"/>
      <c r="G21" s="2"/>
      <c r="H21" s="2"/>
      <c r="I21" s="2"/>
      <c r="J21" s="2"/>
    </row>
  </sheetData>
  <dataValidations count="1">
    <dataValidation allowBlank="true" errorStyle="stop" operator="between" showDropDown="false" showErrorMessage="false" showInputMessage="false" sqref="B2:B21" type="list">
      <formula1>"契約書,社内規程,法令,ガイドライン,実務書,過去相談,AI出力"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7" min="2" style="0" width="14"/>
    <col collapsed="false" customWidth="true" hidden="false" outlineLevel="0" max="8" min="8" style="0" width="40"/>
    <col collapsed="false" customWidth="true" hidden="false" outlineLevel="0" max="9" min="9" style="0" width="35"/>
  </cols>
  <sheetData>
    <row r="1" customFormat="false" ht="27.75" hidden="false" customHeight="true" outlineLevel="0" collapsed="false">
      <c r="A1" s="1" t="s">
        <v>0</v>
      </c>
      <c r="B1" s="1" t="s">
        <v>137</v>
      </c>
      <c r="C1" s="1" t="s">
        <v>138</v>
      </c>
      <c r="D1" s="1" t="s">
        <v>139</v>
      </c>
      <c r="E1" s="1" t="s">
        <v>140</v>
      </c>
      <c r="F1" s="1" t="s">
        <v>141</v>
      </c>
      <c r="G1" s="1" t="s">
        <v>142</v>
      </c>
      <c r="H1" s="1" t="s">
        <v>143</v>
      </c>
      <c r="I1" s="1" t="s">
        <v>144</v>
      </c>
    </row>
    <row r="2" customFormat="false" ht="21.75" hidden="false" customHeight="true" outlineLevel="0" collapsed="false">
      <c r="A2" s="8" t="s">
        <v>20</v>
      </c>
      <c r="B2" s="9" t="s">
        <v>145</v>
      </c>
      <c r="C2" s="9" t="s">
        <v>146</v>
      </c>
      <c r="D2" s="9" t="s">
        <v>147</v>
      </c>
      <c r="E2" s="9" t="s">
        <v>148</v>
      </c>
      <c r="F2" s="9" t="s">
        <v>149</v>
      </c>
      <c r="G2" s="9" t="s">
        <v>150</v>
      </c>
      <c r="H2" s="16" t="str">
        <f aca="false">_xlfn.TEXTJOIN("_",TRUE(),B2:G2)</f>
        <v>再委託_業務委託契約_第12条_保守業務_個人情報_委託先管理</v>
      </c>
      <c r="I2" s="16" t="str">
        <f aca="false">_xlfn.TEXTJOIN("_",TRUE(),B2,C2,F2)</f>
        <v>再委託_業務委託契約_個人情報</v>
      </c>
    </row>
    <row r="3" customFormat="false" ht="21.75" hidden="false" customHeight="true" outlineLevel="0" collapsed="false">
      <c r="A3" s="2" t="s">
        <v>35</v>
      </c>
      <c r="B3" s="3" t="s">
        <v>145</v>
      </c>
      <c r="C3" s="3" t="s">
        <v>146</v>
      </c>
      <c r="D3" s="3" t="s">
        <v>147</v>
      </c>
      <c r="E3" s="3" t="s">
        <v>148</v>
      </c>
      <c r="F3" s="2"/>
      <c r="G3" s="2"/>
      <c r="H3" s="16" t="str">
        <f aca="false">_xlfn.TEXTJOIN("_",TRUE(),B3:G3)</f>
        <v>再委託_業務委託契約_第12条_保守業務</v>
      </c>
      <c r="I3" s="16" t="str">
        <f aca="false">_xlfn.TEXTJOIN("_",TRUE(),B3,C3,F3)</f>
        <v>再委託_業務委託契約</v>
      </c>
    </row>
    <row r="4" customFormat="false" ht="21.75" hidden="false" customHeight="true" outlineLevel="0" collapsed="false">
      <c r="A4" s="8"/>
      <c r="B4" s="8"/>
      <c r="C4" s="8"/>
      <c r="D4" s="8"/>
      <c r="E4" s="8"/>
      <c r="F4" s="8"/>
      <c r="G4" s="8"/>
      <c r="H4" s="16" t="str">
        <f aca="false">IF(A4="","",_xlfn.TEXTJOIN("_",TRUE(),B4:G4))</f>
        <v/>
      </c>
      <c r="I4" s="16" t="str">
        <f aca="false">IF(A4="","",_xlfn.TEXTJOIN("_",TRUE(),B4,C4,F4))</f>
        <v/>
      </c>
    </row>
    <row r="5" customFormat="false" ht="21.75" hidden="false" customHeight="true" outlineLevel="0" collapsed="false">
      <c r="A5" s="2"/>
      <c r="B5" s="2"/>
      <c r="C5" s="2"/>
      <c r="D5" s="2"/>
      <c r="E5" s="2"/>
      <c r="F5" s="2"/>
      <c r="G5" s="2"/>
      <c r="H5" s="16" t="str">
        <f aca="false">IF(A5="","",_xlfn.TEXTJOIN("_",TRUE(),B5:G5))</f>
        <v/>
      </c>
      <c r="I5" s="16" t="str">
        <f aca="false">IF(A5="","",_xlfn.TEXTJOIN("_",TRUE(),B5,C5,F5))</f>
        <v/>
      </c>
    </row>
    <row r="6" customFormat="false" ht="21.75" hidden="false" customHeight="true" outlineLevel="0" collapsed="false">
      <c r="A6" s="8"/>
      <c r="B6" s="8"/>
      <c r="C6" s="8"/>
      <c r="D6" s="8"/>
      <c r="E6" s="8"/>
      <c r="F6" s="8"/>
      <c r="G6" s="8"/>
      <c r="H6" s="16" t="str">
        <f aca="false">IF(A6="","",_xlfn.TEXTJOIN("_",TRUE(),B6:G6))</f>
        <v/>
      </c>
      <c r="I6" s="16" t="str">
        <f aca="false">IF(A6="","",_xlfn.TEXTJOIN("_",TRUE(),B6,C6,F6))</f>
        <v/>
      </c>
    </row>
    <row r="7" customFormat="false" ht="21.75" hidden="false" customHeight="true" outlineLevel="0" collapsed="false">
      <c r="A7" s="2"/>
      <c r="B7" s="2"/>
      <c r="C7" s="2"/>
      <c r="D7" s="2"/>
      <c r="E7" s="2"/>
      <c r="F7" s="2"/>
      <c r="G7" s="2"/>
      <c r="H7" s="16" t="str">
        <f aca="false">IF(A7="","",_xlfn.TEXTJOIN("_",TRUE(),B7:G7))</f>
        <v/>
      </c>
      <c r="I7" s="16" t="str">
        <f aca="false">IF(A7="","",_xlfn.TEXTJOIN("_",TRUE(),B7,C7,F7))</f>
        <v/>
      </c>
    </row>
    <row r="8" customFormat="false" ht="21.75" hidden="false" customHeight="true" outlineLevel="0" collapsed="false">
      <c r="A8" s="8"/>
      <c r="B8" s="8"/>
      <c r="C8" s="8"/>
      <c r="D8" s="8"/>
      <c r="E8" s="8"/>
      <c r="F8" s="8"/>
      <c r="G8" s="8"/>
      <c r="H8" s="16" t="str">
        <f aca="false">IF(A8="","",_xlfn.TEXTJOIN("_",TRUE(),B8:G8))</f>
        <v/>
      </c>
      <c r="I8" s="16" t="str">
        <f aca="false">IF(A8="","",_xlfn.TEXTJOIN("_",TRUE(),B8,C8,F8))</f>
        <v/>
      </c>
    </row>
    <row r="9" customFormat="false" ht="21.75" hidden="false" customHeight="true" outlineLevel="0" collapsed="false">
      <c r="A9" s="2"/>
      <c r="B9" s="2"/>
      <c r="C9" s="2"/>
      <c r="D9" s="2"/>
      <c r="E9" s="2"/>
      <c r="F9" s="2"/>
      <c r="G9" s="2"/>
      <c r="H9" s="16" t="str">
        <f aca="false">IF(A9="","",_xlfn.TEXTJOIN("_",TRUE(),B9:G9))</f>
        <v/>
      </c>
      <c r="I9" s="16" t="str">
        <f aca="false">IF(A9="","",_xlfn.TEXTJOIN("_",TRUE(),B9,C9,F9))</f>
        <v/>
      </c>
    </row>
    <row r="10" customFormat="false" ht="21.75" hidden="false" customHeight="true" outlineLevel="0" collapsed="false">
      <c r="A10" s="8"/>
      <c r="B10" s="8"/>
      <c r="C10" s="8"/>
      <c r="D10" s="8"/>
      <c r="E10" s="8"/>
      <c r="F10" s="8"/>
      <c r="G10" s="8"/>
      <c r="H10" s="16" t="str">
        <f aca="false">IF(A10="","",_xlfn.TEXTJOIN("_",TRUE(),B10:G10))</f>
        <v/>
      </c>
      <c r="I10" s="16" t="str">
        <f aca="false">IF(A10="","",_xlfn.TEXTJOIN("_",TRUE(),B10,C10,F10))</f>
        <v/>
      </c>
    </row>
    <row r="11" customFormat="false" ht="21.75" hidden="false" customHeight="true" outlineLevel="0" collapsed="false">
      <c r="A11" s="2"/>
      <c r="B11" s="2"/>
      <c r="C11" s="2"/>
      <c r="D11" s="2"/>
      <c r="E11" s="2"/>
      <c r="F11" s="2"/>
      <c r="G11" s="2"/>
      <c r="H11" s="16" t="str">
        <f aca="false">IF(A11="","",_xlfn.TEXTJOIN("_",TRUE(),B11:G11))</f>
        <v/>
      </c>
      <c r="I11" s="16" t="str">
        <f aca="false">IF(A11="","",_xlfn.TEXTJOIN("_",TRUE(),B11,C11,F11))</f>
        <v/>
      </c>
    </row>
    <row r="12" customFormat="false" ht="21.75" hidden="false" customHeight="true" outlineLevel="0" collapsed="false">
      <c r="A12" s="8"/>
      <c r="B12" s="8"/>
      <c r="C12" s="8"/>
      <c r="D12" s="8"/>
      <c r="E12" s="8"/>
      <c r="F12" s="8"/>
      <c r="G12" s="8"/>
      <c r="H12" s="16" t="str">
        <f aca="false">IF(A12="","",_xlfn.TEXTJOIN("_",TRUE(),B12:G12))</f>
        <v/>
      </c>
      <c r="I12" s="16" t="str">
        <f aca="false">IF(A12="","",_xlfn.TEXTJOIN("_",TRUE(),B12,C12,F12))</f>
        <v/>
      </c>
    </row>
    <row r="13" customFormat="false" ht="21.75" hidden="false" customHeight="true" outlineLevel="0" collapsed="false">
      <c r="A13" s="2"/>
      <c r="B13" s="2"/>
      <c r="C13" s="2"/>
      <c r="D13" s="2"/>
      <c r="E13" s="2"/>
      <c r="F13" s="2"/>
      <c r="G13" s="2"/>
      <c r="H13" s="16" t="str">
        <f aca="false">IF(A13="","",_xlfn.TEXTJOIN("_",TRUE(),B13:G13))</f>
        <v/>
      </c>
      <c r="I13" s="16" t="str">
        <f aca="false">IF(A13="","",_xlfn.TEXTJOIN("_",TRUE(),B13,C13,F13))</f>
        <v/>
      </c>
    </row>
    <row r="14" customFormat="false" ht="21.75" hidden="false" customHeight="true" outlineLevel="0" collapsed="false">
      <c r="A14" s="8"/>
      <c r="B14" s="8"/>
      <c r="C14" s="8"/>
      <c r="D14" s="8"/>
      <c r="E14" s="8"/>
      <c r="F14" s="8"/>
      <c r="G14" s="8"/>
      <c r="H14" s="16" t="str">
        <f aca="false">IF(A14="","",_xlfn.TEXTJOIN("_",TRUE(),B14:G14))</f>
        <v/>
      </c>
      <c r="I14" s="16" t="str">
        <f aca="false">IF(A14="","",_xlfn.TEXTJOIN("_",TRUE(),B14,C14,F14))</f>
        <v/>
      </c>
    </row>
    <row r="15" customFormat="false" ht="21.75" hidden="false" customHeight="true" outlineLevel="0" collapsed="false">
      <c r="A15" s="2"/>
      <c r="B15" s="2"/>
      <c r="C15" s="2"/>
      <c r="D15" s="2"/>
      <c r="E15" s="2"/>
      <c r="F15" s="2"/>
      <c r="G15" s="2"/>
      <c r="H15" s="16" t="str">
        <f aca="false">IF(A15="","",_xlfn.TEXTJOIN("_",TRUE(),B15:G15))</f>
        <v/>
      </c>
      <c r="I15" s="16" t="str">
        <f aca="false">IF(A15="","",_xlfn.TEXTJOIN("_",TRUE(),B15,C15,F15))</f>
        <v/>
      </c>
    </row>
    <row r="16" customFormat="false" ht="21.75" hidden="false" customHeight="true" outlineLevel="0" collapsed="false">
      <c r="A16" s="8"/>
      <c r="B16" s="8"/>
      <c r="C16" s="8"/>
      <c r="D16" s="8"/>
      <c r="E16" s="8"/>
      <c r="F16" s="8"/>
      <c r="G16" s="8"/>
      <c r="H16" s="16" t="str">
        <f aca="false">IF(A16="","",_xlfn.TEXTJOIN("_",TRUE(),B16:G16))</f>
        <v/>
      </c>
      <c r="I16" s="16" t="str">
        <f aca="false">IF(A16="","",_xlfn.TEXTJOIN("_",TRUE(),B16,C16,F16))</f>
        <v/>
      </c>
    </row>
    <row r="17" customFormat="false" ht="21.75" hidden="false" customHeight="true" outlineLevel="0" collapsed="false">
      <c r="A17" s="2"/>
      <c r="B17" s="2"/>
      <c r="C17" s="2"/>
      <c r="D17" s="2"/>
      <c r="E17" s="2"/>
      <c r="F17" s="2"/>
      <c r="G17" s="2"/>
      <c r="H17" s="16" t="str">
        <f aca="false">IF(A17="","",_xlfn.TEXTJOIN("_",TRUE(),B17:G17))</f>
        <v/>
      </c>
      <c r="I17" s="16" t="str">
        <f aca="false">IF(A17="","",_xlfn.TEXTJOIN("_",TRUE(),B17,C17,F17))</f>
        <v/>
      </c>
    </row>
    <row r="18" customFormat="false" ht="21.75" hidden="false" customHeight="true" outlineLevel="0" collapsed="false">
      <c r="A18" s="8"/>
      <c r="B18" s="8"/>
      <c r="C18" s="8"/>
      <c r="D18" s="8"/>
      <c r="E18" s="8"/>
      <c r="F18" s="8"/>
      <c r="G18" s="8"/>
      <c r="H18" s="16" t="str">
        <f aca="false">IF(A18="","",_xlfn.TEXTJOIN("_",TRUE(),B18:G18))</f>
        <v/>
      </c>
      <c r="I18" s="16" t="str">
        <f aca="false">IF(A18="","",_xlfn.TEXTJOIN("_",TRUE(),B18,C18,F18))</f>
        <v/>
      </c>
    </row>
    <row r="19" customFormat="false" ht="21.75" hidden="false" customHeight="true" outlineLevel="0" collapsed="false">
      <c r="A19" s="2"/>
      <c r="B19" s="2"/>
      <c r="C19" s="2"/>
      <c r="D19" s="2"/>
      <c r="E19" s="2"/>
      <c r="F19" s="2"/>
      <c r="G19" s="2"/>
      <c r="H19" s="16" t="str">
        <f aca="false">IF(A19="","",_xlfn.TEXTJOIN("_",TRUE(),B19:G19))</f>
        <v/>
      </c>
      <c r="I19" s="16" t="str">
        <f aca="false">IF(A19="","",_xlfn.TEXTJOIN("_",TRUE(),B19,C19,F19))</f>
        <v/>
      </c>
    </row>
    <row r="20" customFormat="false" ht="21.75" hidden="false" customHeight="true" outlineLevel="0" collapsed="false">
      <c r="A20" s="8"/>
      <c r="B20" s="8"/>
      <c r="C20" s="8"/>
      <c r="D20" s="8"/>
      <c r="E20" s="8"/>
      <c r="F20" s="8"/>
      <c r="G20" s="8"/>
      <c r="H20" s="16" t="str">
        <f aca="false">IF(A20="","",_xlfn.TEXTJOIN("_",TRUE(),B20:G20))</f>
        <v/>
      </c>
      <c r="I20" s="16" t="str">
        <f aca="false">IF(A20="","",_xlfn.TEXTJOIN("_",TRUE(),B20,C20,F20))</f>
        <v/>
      </c>
    </row>
    <row r="21" customFormat="false" ht="21.75" hidden="false" customHeight="true" outlineLevel="0" collapsed="false">
      <c r="A21" s="2"/>
      <c r="B21" s="2"/>
      <c r="C21" s="2"/>
      <c r="D21" s="2"/>
      <c r="E21" s="2"/>
      <c r="F21" s="2"/>
      <c r="G21" s="2"/>
      <c r="H21" s="16" t="str">
        <f aca="false">IF(A21="","",_xlfn.TEXTJOIN("_",TRUE(),B21:G21))</f>
        <v/>
      </c>
      <c r="I21" s="16" t="str">
        <f aca="false">IF(A21="","",_xlfn.TEXTJOIN("_",TRUE(),B21,C21,F21))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38"/>
  </cols>
  <sheetData>
    <row r="1" customFormat="false" ht="31.5" hidden="false" customHeight="true" outlineLevel="0" collapsed="false">
      <c r="A1" s="17" t="s">
        <v>151</v>
      </c>
      <c r="B1" s="17"/>
      <c r="C1" s="17"/>
    </row>
    <row r="3" customFormat="false" ht="24" hidden="false" customHeight="true" outlineLevel="0" collapsed="false">
      <c r="A3" s="18" t="s">
        <v>152</v>
      </c>
      <c r="B3" s="18"/>
      <c r="C3" s="18"/>
    </row>
    <row r="4" customFormat="false" ht="24" hidden="false" customHeight="true" outlineLevel="0" collapsed="false">
      <c r="A4" s="19" t="s">
        <v>153</v>
      </c>
      <c r="B4" s="20" t="n">
        <f aca="false">COUNTIF(1_回答メモ一覧!A2:A1000,"&lt;&gt;"&amp;"")</f>
        <v>1</v>
      </c>
      <c r="C4" s="21" t="s">
        <v>154</v>
      </c>
    </row>
    <row r="5" customFormat="false" ht="24" hidden="false" customHeight="true" outlineLevel="0" collapsed="false">
      <c r="A5" s="19" t="s">
        <v>155</v>
      </c>
      <c r="B5" s="20" t="n">
        <f aca="false">COUNTIF(1_回答メモ一覧!L:L,"回答済")</f>
        <v>0</v>
      </c>
      <c r="C5" s="21" t="s">
        <v>156</v>
      </c>
    </row>
    <row r="6" customFormat="false" ht="24" hidden="false" customHeight="true" outlineLevel="0" collapsed="false">
      <c r="A6" s="19" t="s">
        <v>30</v>
      </c>
      <c r="B6" s="20" t="n">
        <f aca="false">COUNTIF(1_回答メモ一覧!L:L,"追加確認待ち")</f>
        <v>1</v>
      </c>
      <c r="C6" s="21" t="s">
        <v>157</v>
      </c>
    </row>
    <row r="7" customFormat="false" ht="24" hidden="false" customHeight="true" outlineLevel="0" collapsed="false">
      <c r="A7" s="19" t="s">
        <v>158</v>
      </c>
      <c r="B7" s="20" t="n">
        <f aca="false">COUNTIF(1_回答メモ一覧!L:L,"保留")</f>
        <v>0</v>
      </c>
      <c r="C7" s="21" t="s">
        <v>159</v>
      </c>
    </row>
    <row r="8" customFormat="false" ht="24" hidden="false" customHeight="true" outlineLevel="0" collapsed="false">
      <c r="A8" s="19" t="s">
        <v>160</v>
      </c>
      <c r="B8" s="20" t="n">
        <f aca="false">COUNTIF(1_回答メモ一覧!L:L,"外部弁護士相談中")</f>
        <v>0</v>
      </c>
      <c r="C8" s="21" t="s">
        <v>161</v>
      </c>
    </row>
    <row r="9" customFormat="false" ht="24" hidden="false" customHeight="true" outlineLevel="0" collapsed="false">
      <c r="A9" s="19" t="s">
        <v>162</v>
      </c>
      <c r="B9" s="20" t="n">
        <f aca="false">COUNTIF(1_回答メモ一覧!J:J,"有")</f>
        <v>1</v>
      </c>
      <c r="C9" s="21" t="s">
        <v>9</v>
      </c>
    </row>
    <row r="10" customFormat="false" ht="24" hidden="false" customHeight="true" outlineLevel="0" collapsed="false">
      <c r="A10" s="19" t="s">
        <v>163</v>
      </c>
      <c r="B10" s="20" t="n">
        <f aca="false">COUNTIF(1_回答メモ一覧!K:K,"確認中")</f>
        <v>0</v>
      </c>
      <c r="C10" s="21" t="s">
        <v>164</v>
      </c>
    </row>
    <row r="11" customFormat="false" ht="24" hidden="false" customHeight="true" outlineLevel="0" collapsed="false">
      <c r="A11" s="19" t="s">
        <v>165</v>
      </c>
      <c r="B11" s="20" t="n">
        <f aca="true">SUMPRODUCT(ISNUMBER(1_回答メモ一覧!R2:R1000)*(1_回答メモ一覧!R2:R1000&lt;TODAY())*(1_回答メモ一覧!L2:L1000&lt;&gt;"回答済")*(1_回答メモ一覧!L2:L1000&lt;&gt;"クローズ"))</f>
        <v>0</v>
      </c>
      <c r="C11" s="21" t="s">
        <v>166</v>
      </c>
    </row>
    <row r="12" customFormat="false" ht="24" hidden="false" customHeight="true" outlineLevel="0" collapsed="false">
      <c r="A12" s="19" t="s">
        <v>167</v>
      </c>
      <c r="B12" s="22" t="n">
        <f aca="false">IFERROR(AVERAGEIF(1_回答メモ一覧!S2:S1000,"&gt;0"),"")</f>
        <v>1</v>
      </c>
      <c r="C12" s="21" t="s">
        <v>168</v>
      </c>
    </row>
    <row r="13" customFormat="false" ht="24" hidden="false" customHeight="true" outlineLevel="0" collapsed="false">
      <c r="A13" s="19" t="s">
        <v>169</v>
      </c>
      <c r="B13" s="20" t="n">
        <f aca="true">SUMPRODUCT(ISNUMBER(1_回答メモ一覧!B2:B1000)*(IFERROR(MONTH(1_回答メモ一覧!B2:B1000),0)=MONTH(TODAY()))*(IFERROR(YEAR(1_回答メモ一覧!B2:B1000),0)=YEAR(TODAY())))</f>
        <v>0</v>
      </c>
      <c r="C13" s="21" t="s">
        <v>170</v>
      </c>
    </row>
    <row r="15" customFormat="false" ht="24" hidden="false" customHeight="true" outlineLevel="0" collapsed="false">
      <c r="A15" s="18" t="s">
        <v>171</v>
      </c>
      <c r="B15" s="18"/>
      <c r="C15" s="18"/>
    </row>
    <row r="16" customFormat="false" ht="21.75" hidden="false" customHeight="true" outlineLevel="0" collapsed="false">
      <c r="A16" s="23" t="s">
        <v>25</v>
      </c>
      <c r="B16" s="24" t="n">
        <f aca="false">COUNTIF(1_回答メモ一覧!F:F,"契約解釈")</f>
        <v>1</v>
      </c>
    </row>
    <row r="17" customFormat="false" ht="21.75" hidden="false" customHeight="true" outlineLevel="0" collapsed="false">
      <c r="A17" s="23" t="s">
        <v>172</v>
      </c>
      <c r="B17" s="24" t="n">
        <f aca="false">COUNTIF(1_回答メモ一覧!F:F,"契約レビュー")</f>
        <v>0</v>
      </c>
    </row>
    <row r="18" customFormat="false" ht="21.75" hidden="false" customHeight="true" outlineLevel="0" collapsed="false">
      <c r="A18" s="23" t="s">
        <v>149</v>
      </c>
      <c r="B18" s="24" t="n">
        <f aca="false">COUNTIF(1_回答メモ一覧!F:F,"個人情報")</f>
        <v>0</v>
      </c>
    </row>
    <row r="19" customFormat="false" ht="21.75" hidden="false" customHeight="true" outlineLevel="0" collapsed="false">
      <c r="A19" s="23" t="s">
        <v>173</v>
      </c>
      <c r="B19" s="24" t="n">
        <f aca="false">COUNTIF(1_回答メモ一覧!F:F,"秘密保持")</f>
        <v>0</v>
      </c>
    </row>
    <row r="20" customFormat="false" ht="21.75" hidden="false" customHeight="true" outlineLevel="0" collapsed="false">
      <c r="A20" s="23" t="s">
        <v>174</v>
      </c>
      <c r="B20" s="24" t="n">
        <f aca="false">COUNTIF(1_回答メモ一覧!F:F,"クレーム・紛争")</f>
        <v>0</v>
      </c>
    </row>
    <row r="21" customFormat="false" ht="21.75" hidden="false" customHeight="true" outlineLevel="0" collapsed="false">
      <c r="A21" s="23" t="s">
        <v>175</v>
      </c>
      <c r="B21" s="24" t="n">
        <f aca="false">COUNTIF(1_回答メモ一覧!F:F,"労務・ハラスメント")</f>
        <v>0</v>
      </c>
    </row>
    <row r="22" customFormat="false" ht="21.75" hidden="false" customHeight="true" outlineLevel="0" collapsed="false">
      <c r="A22" s="23" t="s">
        <v>176</v>
      </c>
      <c r="B22" s="24" t="n">
        <f aca="false">COUNTIF(1_回答メモ一覧!F:F,"広告表示")</f>
        <v>0</v>
      </c>
    </row>
    <row r="23" customFormat="false" ht="21.75" hidden="false" customHeight="true" outlineLevel="0" collapsed="false">
      <c r="A23" s="23" t="s">
        <v>177</v>
      </c>
      <c r="B23" s="24" t="n">
        <f aca="false">COUNTIF(1_回答メモ一覧!F:F,"法改正対応")</f>
        <v>0</v>
      </c>
    </row>
    <row r="24" customFormat="false" ht="21.75" hidden="false" customHeight="true" outlineLevel="0" collapsed="false">
      <c r="A24" s="25" t="s">
        <v>178</v>
      </c>
      <c r="B24" s="24" t="n">
        <f aca="false">COUNTIF(1_回答メモ一覧!F:F,"AI利用・情報管理")</f>
        <v>0</v>
      </c>
    </row>
    <row r="25" customFormat="false" ht="21.75" hidden="false" customHeight="true" outlineLevel="0" collapsed="false">
      <c r="A25" s="23" t="s">
        <v>179</v>
      </c>
      <c r="B25" s="24" t="n">
        <f aca="false">COUNTIF(1_回答メモ一覧!F:F,"稟議・承認")</f>
        <v>0</v>
      </c>
    </row>
    <row r="26" customFormat="false" ht="21.75" hidden="false" customHeight="true" outlineLevel="0" collapsed="false">
      <c r="A26" s="23" t="s">
        <v>180</v>
      </c>
      <c r="B26" s="24" t="n">
        <f aca="false">COUNTIF(1_回答メモ一覧!F:F,"会社法・コーポレート")</f>
        <v>0</v>
      </c>
    </row>
    <row r="27" customFormat="false" ht="21.75" hidden="false" customHeight="true" outlineLevel="0" collapsed="false">
      <c r="A27" s="23" t="s">
        <v>181</v>
      </c>
      <c r="B27" s="24" t="n">
        <f aca="false">COUNTIF(1_回答メモ一覧!F:F,"その他")</f>
        <v>0</v>
      </c>
    </row>
    <row r="29" customFormat="false" ht="24" hidden="false" customHeight="true" outlineLevel="0" collapsed="false">
      <c r="A29" s="18" t="s">
        <v>182</v>
      </c>
      <c r="B29" s="18"/>
      <c r="C29" s="18"/>
    </row>
    <row r="30" customFormat="false" ht="21.75" hidden="false" customHeight="true" outlineLevel="0" collapsed="false">
      <c r="A30" s="26" t="s">
        <v>183</v>
      </c>
      <c r="B30" s="26"/>
      <c r="C30" s="26"/>
    </row>
    <row r="31" customFormat="false" ht="21.75" hidden="false" customHeight="true" outlineLevel="0" collapsed="false">
      <c r="A31" s="26" t="s">
        <v>184</v>
      </c>
      <c r="B31" s="26"/>
      <c r="C31" s="26"/>
    </row>
    <row r="32" customFormat="false" ht="21.75" hidden="false" customHeight="true" outlineLevel="0" collapsed="false">
      <c r="A32" s="26" t="s">
        <v>185</v>
      </c>
      <c r="B32" s="26"/>
      <c r="C32" s="26"/>
    </row>
    <row r="33" customFormat="false" ht="21.75" hidden="false" customHeight="true" outlineLevel="0" collapsed="false">
      <c r="A33" s="26" t="s">
        <v>186</v>
      </c>
      <c r="B33" s="26"/>
      <c r="C33" s="26"/>
    </row>
  </sheetData>
  <mergeCells count="8">
    <mergeCell ref="A1:C1"/>
    <mergeCell ref="A3:C3"/>
    <mergeCell ref="A15:C15"/>
    <mergeCell ref="A29:C29"/>
    <mergeCell ref="A30:C30"/>
    <mergeCell ref="A31:C31"/>
    <mergeCell ref="A32:C32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5"/>
    <col collapsed="false" customWidth="true" hidden="false" outlineLevel="0" max="3" min="3" style="0" width="80"/>
  </cols>
  <sheetData>
    <row r="1" customFormat="false" ht="31.5" hidden="false" customHeight="true" outlineLevel="0" collapsed="false">
      <c r="A1" s="27" t="s">
        <v>187</v>
      </c>
      <c r="B1" s="27"/>
      <c r="C1" s="27"/>
    </row>
    <row r="3" customFormat="false" ht="24" hidden="false" customHeight="true" outlineLevel="0" collapsed="false">
      <c r="A3" s="28" t="s">
        <v>188</v>
      </c>
      <c r="B3" s="28"/>
      <c r="C3" s="28"/>
    </row>
    <row r="4" customFormat="false" ht="31.5" hidden="false" customHeight="true" outlineLevel="0" collapsed="false">
      <c r="A4" s="29"/>
      <c r="B4" s="30" t="s">
        <v>189</v>
      </c>
      <c r="C4" s="31" t="s">
        <v>190</v>
      </c>
    </row>
    <row r="5" customFormat="false" ht="31.5" hidden="false" customHeight="true" outlineLevel="0" collapsed="false">
      <c r="A5" s="29"/>
      <c r="B5" s="30" t="s">
        <v>191</v>
      </c>
      <c r="C5" s="31" t="s">
        <v>192</v>
      </c>
    </row>
    <row r="6" customFormat="false" ht="31.5" hidden="false" customHeight="true" outlineLevel="0" collapsed="false">
      <c r="A6" s="29"/>
      <c r="B6" s="30" t="s">
        <v>193</v>
      </c>
      <c r="C6" s="31" t="s">
        <v>194</v>
      </c>
    </row>
    <row r="7" customFormat="false" ht="31.5" hidden="false" customHeight="true" outlineLevel="0" collapsed="false">
      <c r="A7" s="29"/>
      <c r="B7" s="30" t="s">
        <v>195</v>
      </c>
      <c r="C7" s="31" t="s">
        <v>196</v>
      </c>
    </row>
    <row r="8" customFormat="false" ht="31.5" hidden="false" customHeight="true" outlineLevel="0" collapsed="false">
      <c r="A8" s="29"/>
      <c r="B8" s="30" t="s">
        <v>197</v>
      </c>
      <c r="C8" s="31" t="s">
        <v>198</v>
      </c>
    </row>
    <row r="9" customFormat="false" ht="31.5" hidden="false" customHeight="true" outlineLevel="0" collapsed="false">
      <c r="A9" s="29"/>
      <c r="B9" s="30" t="s">
        <v>199</v>
      </c>
      <c r="C9" s="31" t="s">
        <v>200</v>
      </c>
    </row>
    <row r="10" customFormat="false" ht="31.5" hidden="false" customHeight="true" outlineLevel="0" collapsed="false">
      <c r="A10" s="29"/>
      <c r="B10" s="30" t="s">
        <v>201</v>
      </c>
      <c r="C10" s="31" t="s">
        <v>202</v>
      </c>
    </row>
    <row r="11" customFormat="false" ht="31.5" hidden="false" customHeight="true" outlineLevel="0" collapsed="false">
      <c r="A11" s="29"/>
      <c r="B11" s="30" t="s">
        <v>203</v>
      </c>
      <c r="C11" s="31" t="s">
        <v>204</v>
      </c>
    </row>
    <row r="13" customFormat="false" ht="24" hidden="false" customHeight="true" outlineLevel="0" collapsed="false">
      <c r="A13" s="28" t="s">
        <v>205</v>
      </c>
      <c r="B13" s="28"/>
      <c r="C13" s="28"/>
    </row>
    <row r="14" customFormat="false" ht="31.5" hidden="false" customHeight="true" outlineLevel="0" collapsed="false">
      <c r="A14" s="29"/>
      <c r="B14" s="32" t="s">
        <v>206</v>
      </c>
      <c r="C14" s="31" t="s">
        <v>207</v>
      </c>
    </row>
    <row r="15" customFormat="false" ht="31.5" hidden="false" customHeight="true" outlineLevel="0" collapsed="false">
      <c r="A15" s="29"/>
      <c r="B15" s="32" t="s">
        <v>208</v>
      </c>
      <c r="C15" s="31" t="s">
        <v>209</v>
      </c>
    </row>
    <row r="16" customFormat="false" ht="31.5" hidden="false" customHeight="true" outlineLevel="0" collapsed="false">
      <c r="A16" s="29"/>
      <c r="B16" s="32" t="s">
        <v>210</v>
      </c>
      <c r="C16" s="31" t="s">
        <v>211</v>
      </c>
    </row>
    <row r="17" customFormat="false" ht="31.5" hidden="false" customHeight="true" outlineLevel="0" collapsed="false">
      <c r="A17" s="29"/>
      <c r="B17" s="32" t="s">
        <v>13</v>
      </c>
      <c r="C17" s="31" t="s">
        <v>212</v>
      </c>
    </row>
    <row r="18" customFormat="false" ht="31.5" hidden="false" customHeight="true" outlineLevel="0" collapsed="false">
      <c r="A18" s="29"/>
      <c r="B18" s="32" t="s">
        <v>213</v>
      </c>
      <c r="C18" s="31" t="s">
        <v>214</v>
      </c>
    </row>
    <row r="20" customFormat="false" ht="24" hidden="false" customHeight="true" outlineLevel="0" collapsed="false">
      <c r="A20" s="28" t="s">
        <v>215</v>
      </c>
      <c r="B20" s="28"/>
      <c r="C20" s="28"/>
    </row>
    <row r="21" customFormat="false" ht="31.5" hidden="false" customHeight="true" outlineLevel="0" collapsed="false">
      <c r="A21" s="29"/>
      <c r="B21" s="32" t="s">
        <v>216</v>
      </c>
      <c r="C21" s="31" t="s">
        <v>217</v>
      </c>
    </row>
    <row r="22" customFormat="false" ht="31.5" hidden="false" customHeight="true" outlineLevel="0" collapsed="false">
      <c r="A22" s="29"/>
      <c r="B22" s="32" t="s">
        <v>218</v>
      </c>
      <c r="C22" s="31" t="s">
        <v>219</v>
      </c>
    </row>
    <row r="23" customFormat="false" ht="31.5" hidden="false" customHeight="true" outlineLevel="0" collapsed="false">
      <c r="A23" s="29"/>
      <c r="B23" s="30" t="s">
        <v>220</v>
      </c>
      <c r="C23" s="31" t="s">
        <v>221</v>
      </c>
    </row>
    <row r="24" customFormat="false" ht="31.5" hidden="false" customHeight="true" outlineLevel="0" collapsed="false">
      <c r="A24" s="29"/>
      <c r="B24" s="32" t="s">
        <v>222</v>
      </c>
      <c r="C24" s="31" t="s">
        <v>223</v>
      </c>
    </row>
    <row r="25" customFormat="false" ht="31.5" hidden="false" customHeight="true" outlineLevel="0" collapsed="false">
      <c r="A25" s="29"/>
      <c r="B25" s="32" t="s">
        <v>224</v>
      </c>
      <c r="C25" s="31" t="s">
        <v>225</v>
      </c>
    </row>
    <row r="26" customFormat="false" ht="31.5" hidden="false" customHeight="true" outlineLevel="0" collapsed="false">
      <c r="A26" s="29"/>
      <c r="B26" s="32" t="s">
        <v>226</v>
      </c>
      <c r="C26" s="31" t="s">
        <v>227</v>
      </c>
    </row>
    <row r="27" customFormat="false" ht="31.5" hidden="false" customHeight="true" outlineLevel="0" collapsed="false">
      <c r="A27" s="29"/>
      <c r="B27" s="32" t="s">
        <v>228</v>
      </c>
      <c r="C27" s="31" t="s">
        <v>229</v>
      </c>
    </row>
    <row r="29" customFormat="false" ht="24" hidden="false" customHeight="true" outlineLevel="0" collapsed="false">
      <c r="A29" s="28" t="s">
        <v>230</v>
      </c>
      <c r="B29" s="28"/>
      <c r="C29" s="28"/>
    </row>
    <row r="30" customFormat="false" ht="31.5" hidden="false" customHeight="true" outlineLevel="0" collapsed="false">
      <c r="A30" s="29"/>
      <c r="B30" s="32" t="s">
        <v>231</v>
      </c>
      <c r="C30" s="31" t="s">
        <v>232</v>
      </c>
    </row>
    <row r="31" customFormat="false" ht="31.5" hidden="false" customHeight="true" outlineLevel="0" collapsed="false">
      <c r="A31" s="29"/>
      <c r="B31" s="32" t="s">
        <v>233</v>
      </c>
      <c r="C31" s="31" t="s">
        <v>234</v>
      </c>
    </row>
    <row r="32" customFormat="false" ht="31.5" hidden="false" customHeight="true" outlineLevel="0" collapsed="false">
      <c r="A32" s="29"/>
      <c r="B32" s="32" t="s">
        <v>235</v>
      </c>
      <c r="C32" s="31" t="s">
        <v>236</v>
      </c>
    </row>
    <row r="33" customFormat="false" ht="31.5" hidden="false" customHeight="true" outlineLevel="0" collapsed="false">
      <c r="A33" s="29"/>
      <c r="B33" s="32" t="s">
        <v>237</v>
      </c>
      <c r="C33" s="31" t="s">
        <v>238</v>
      </c>
    </row>
    <row r="34" customFormat="false" ht="31.5" hidden="false" customHeight="true" outlineLevel="0" collapsed="false">
      <c r="A34" s="29"/>
      <c r="B34" s="30" t="s">
        <v>239</v>
      </c>
      <c r="C34" s="31" t="s">
        <v>240</v>
      </c>
    </row>
    <row r="36" customFormat="false" ht="24" hidden="false" customHeight="true" outlineLevel="0" collapsed="false">
      <c r="A36" s="28" t="s">
        <v>241</v>
      </c>
      <c r="B36" s="28"/>
      <c r="C36" s="28"/>
    </row>
    <row r="37" customFormat="false" ht="31.5" hidden="false" customHeight="true" outlineLevel="0" collapsed="false">
      <c r="A37" s="29"/>
      <c r="B37" s="32" t="s">
        <v>242</v>
      </c>
      <c r="C37" s="31" t="s">
        <v>243</v>
      </c>
    </row>
    <row r="38" customFormat="false" ht="31.5" hidden="false" customHeight="true" outlineLevel="0" collapsed="false">
      <c r="A38" s="29"/>
      <c r="B38" s="32" t="s">
        <v>244</v>
      </c>
      <c r="C38" s="31" t="s">
        <v>245</v>
      </c>
    </row>
    <row r="39" customFormat="false" ht="31.5" hidden="false" customHeight="true" outlineLevel="0" collapsed="false">
      <c r="A39" s="29"/>
      <c r="B39" s="32" t="s">
        <v>246</v>
      </c>
      <c r="C39" s="33" t="s">
        <v>247</v>
      </c>
    </row>
    <row r="40" customFormat="false" ht="31.5" hidden="false" customHeight="true" outlineLevel="0" collapsed="false">
      <c r="A40" s="29"/>
      <c r="B40" s="32" t="s">
        <v>248</v>
      </c>
      <c r="C40" s="31" t="s">
        <v>249</v>
      </c>
    </row>
    <row r="43" customFormat="false" ht="24" hidden="false" customHeight="true" outlineLevel="0" collapsed="false">
      <c r="A43" s="34" t="s">
        <v>250</v>
      </c>
      <c r="B43" s="34"/>
      <c r="C43" s="34"/>
    </row>
    <row r="44" customFormat="false" ht="79.5" hidden="false" customHeight="true" outlineLevel="0" collapsed="false">
      <c r="A44" s="35" t="s">
        <v>251</v>
      </c>
      <c r="B44" s="35"/>
      <c r="C44" s="35"/>
    </row>
    <row r="45" customFormat="false" ht="14.15" hidden="false" customHeight="false" outlineLevel="0" collapsed="false">
      <c r="A45" s="36" t="s">
        <v>252</v>
      </c>
      <c r="B45" s="36"/>
      <c r="C45" s="36"/>
    </row>
  </sheetData>
  <mergeCells count="9">
    <mergeCell ref="A1:C1"/>
    <mergeCell ref="A3:C3"/>
    <mergeCell ref="A13:C13"/>
    <mergeCell ref="A20:C20"/>
    <mergeCell ref="A29:C29"/>
    <mergeCell ref="A36:C36"/>
    <mergeCell ref="A43:C43"/>
    <mergeCell ref="A44:C44"/>
    <mergeCell ref="A45:C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2026-05-25T05:22:25Z</dcterms:created>
  <dc:creator>openpyxl</dc:creator>
  <dc:description/>
  <dc:language>en-US</dc:language>
  <cp:lastModifiedBy/>
  <dcterms:modified xsi:type="dcterms:W3CDTF">2026-05-25T05:22:26Z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